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beata.radzova/Desktop/"/>
    </mc:Choice>
  </mc:AlternateContent>
  <bookViews>
    <workbookView xWindow="640" yWindow="1180" windowWidth="28160" windowHeight="16880" tabRatio="500"/>
  </bookViews>
  <sheets>
    <sheet name="02 - Vykurovanie  " sheetId="1" r:id="rId1"/>
  </sheets>
  <externalReferences>
    <externalReference r:id="rId2"/>
  </externalReferences>
  <definedNames>
    <definedName name="_xlnm._FilterDatabase" localSheetId="0" hidden="1">'02 - Vykurovanie  '!$C$120:$K$150</definedName>
    <definedName name="_xlnm.Print_Titles" localSheetId="0">'02 - Vykurovanie  '!$120:$120</definedName>
    <definedName name="_xlnm.Print_Area" localSheetId="0">'02 - Vykurovanie  '!$C$4:$J$76,'02 - Vykurovanie  '!$C$82:$J$102,'02 - Vykurovanie  '!$C$108:$K$150</definedName>
  </definedName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7" i="1" l="1"/>
  <c r="J12" i="1"/>
  <c r="J20" i="1"/>
  <c r="E21" i="1"/>
  <c r="J21" i="1"/>
  <c r="BK123" i="1"/>
  <c r="BK124" i="1"/>
  <c r="BK125" i="1"/>
  <c r="BK122" i="1"/>
  <c r="BK127" i="1"/>
  <c r="BK128" i="1"/>
  <c r="BK129" i="1"/>
  <c r="BK130" i="1"/>
  <c r="BK131" i="1"/>
  <c r="BK132" i="1"/>
  <c r="BK133" i="1"/>
  <c r="BK126" i="1"/>
  <c r="BK135" i="1"/>
  <c r="BK136" i="1"/>
  <c r="BK134" i="1"/>
  <c r="BK138" i="1"/>
  <c r="BK139" i="1"/>
  <c r="BK140" i="1"/>
  <c r="BK141" i="1"/>
  <c r="BK142" i="1"/>
  <c r="BK143" i="1"/>
  <c r="BK144" i="1"/>
  <c r="BK145" i="1"/>
  <c r="BK146" i="1"/>
  <c r="BK147" i="1"/>
  <c r="BK148" i="1"/>
  <c r="BK137" i="1"/>
  <c r="BK150" i="1"/>
  <c r="BK149" i="1"/>
  <c r="BK121" i="1"/>
  <c r="J121" i="1"/>
  <c r="J30" i="1"/>
  <c r="BE123" i="1"/>
  <c r="BE124" i="1"/>
  <c r="BE125" i="1"/>
  <c r="BE127" i="1"/>
  <c r="BE128" i="1"/>
  <c r="BE129" i="1"/>
  <c r="BE130" i="1"/>
  <c r="BE131" i="1"/>
  <c r="BE132" i="1"/>
  <c r="BE133" i="1"/>
  <c r="BE135" i="1"/>
  <c r="BE136" i="1"/>
  <c r="BE138" i="1"/>
  <c r="BE139" i="1"/>
  <c r="BE140" i="1"/>
  <c r="BE141" i="1"/>
  <c r="BE142" i="1"/>
  <c r="BE143" i="1"/>
  <c r="BE144" i="1"/>
  <c r="BE145" i="1"/>
  <c r="BE146" i="1"/>
  <c r="BE147" i="1"/>
  <c r="BE148" i="1"/>
  <c r="BE150" i="1"/>
  <c r="F33" i="1"/>
  <c r="J33" i="1"/>
  <c r="J123" i="1"/>
  <c r="BF123" i="1"/>
  <c r="J124" i="1"/>
  <c r="BF124" i="1"/>
  <c r="J125" i="1"/>
  <c r="BF125" i="1"/>
  <c r="J127" i="1"/>
  <c r="BF127" i="1"/>
  <c r="J128" i="1"/>
  <c r="BF128" i="1"/>
  <c r="J129" i="1"/>
  <c r="BF129" i="1"/>
  <c r="J130" i="1"/>
  <c r="BF130" i="1"/>
  <c r="J131" i="1"/>
  <c r="BF131" i="1"/>
  <c r="J132" i="1"/>
  <c r="BF132" i="1"/>
  <c r="J133" i="1"/>
  <c r="BF133" i="1"/>
  <c r="J135" i="1"/>
  <c r="BF135" i="1"/>
  <c r="J136" i="1"/>
  <c r="BF136" i="1"/>
  <c r="J138" i="1"/>
  <c r="BF138" i="1"/>
  <c r="J139" i="1"/>
  <c r="BF139" i="1"/>
  <c r="J140" i="1"/>
  <c r="BF140" i="1"/>
  <c r="J141" i="1"/>
  <c r="BF141" i="1"/>
  <c r="J142" i="1"/>
  <c r="BF142" i="1"/>
  <c r="J143" i="1"/>
  <c r="BF143" i="1"/>
  <c r="J144" i="1"/>
  <c r="BF144" i="1"/>
  <c r="J145" i="1"/>
  <c r="BF145" i="1"/>
  <c r="J146" i="1"/>
  <c r="BF146" i="1"/>
  <c r="J147" i="1"/>
  <c r="BF147" i="1"/>
  <c r="J148" i="1"/>
  <c r="BF148" i="1"/>
  <c r="J150" i="1"/>
  <c r="BF150" i="1"/>
  <c r="F34" i="1"/>
  <c r="J34" i="1"/>
  <c r="BG123" i="1"/>
  <c r="BG124" i="1"/>
  <c r="BG125" i="1"/>
  <c r="BG127" i="1"/>
  <c r="BG128" i="1"/>
  <c r="BG129" i="1"/>
  <c r="BG130" i="1"/>
  <c r="BG131" i="1"/>
  <c r="BG132" i="1"/>
  <c r="BG133" i="1"/>
  <c r="BG135" i="1"/>
  <c r="BG136" i="1"/>
  <c r="BG138" i="1"/>
  <c r="BG139" i="1"/>
  <c r="BG140" i="1"/>
  <c r="BG141" i="1"/>
  <c r="BG142" i="1"/>
  <c r="BG143" i="1"/>
  <c r="BG144" i="1"/>
  <c r="BG145" i="1"/>
  <c r="BG146" i="1"/>
  <c r="BG147" i="1"/>
  <c r="BG148" i="1"/>
  <c r="BG150" i="1"/>
  <c r="F35" i="1"/>
  <c r="J35" i="1"/>
  <c r="BH123" i="1"/>
  <c r="BH124" i="1"/>
  <c r="BH125" i="1"/>
  <c r="BH127" i="1"/>
  <c r="BH128" i="1"/>
  <c r="BH129" i="1"/>
  <c r="BH130" i="1"/>
  <c r="BH131" i="1"/>
  <c r="BH132" i="1"/>
  <c r="BH133" i="1"/>
  <c r="BH135" i="1"/>
  <c r="BH136" i="1"/>
  <c r="BH138" i="1"/>
  <c r="BH139" i="1"/>
  <c r="BH140" i="1"/>
  <c r="BH141" i="1"/>
  <c r="BH142" i="1"/>
  <c r="BH143" i="1"/>
  <c r="BH144" i="1"/>
  <c r="BH145" i="1"/>
  <c r="BH146" i="1"/>
  <c r="BH147" i="1"/>
  <c r="BH148" i="1"/>
  <c r="BH150" i="1"/>
  <c r="F36" i="1"/>
  <c r="J36" i="1"/>
  <c r="BI123" i="1"/>
  <c r="BI124" i="1"/>
  <c r="BI125" i="1"/>
  <c r="BI127" i="1"/>
  <c r="BI128" i="1"/>
  <c r="BI129" i="1"/>
  <c r="BI130" i="1"/>
  <c r="BI131" i="1"/>
  <c r="BI132" i="1"/>
  <c r="BI133" i="1"/>
  <c r="BI135" i="1"/>
  <c r="BI136" i="1"/>
  <c r="BI138" i="1"/>
  <c r="BI139" i="1"/>
  <c r="BI140" i="1"/>
  <c r="BI141" i="1"/>
  <c r="BI142" i="1"/>
  <c r="BI143" i="1"/>
  <c r="BI144" i="1"/>
  <c r="BI145" i="1"/>
  <c r="BI146" i="1"/>
  <c r="BI147" i="1"/>
  <c r="BI148" i="1"/>
  <c r="BI150" i="1"/>
  <c r="F37" i="1"/>
  <c r="J37" i="1"/>
  <c r="J39" i="1"/>
  <c r="E85" i="1"/>
  <c r="E87" i="1"/>
  <c r="F89" i="1"/>
  <c r="J89" i="1"/>
  <c r="F91" i="1"/>
  <c r="J91" i="1"/>
  <c r="F92" i="1"/>
  <c r="J92" i="1"/>
  <c r="J96" i="1"/>
  <c r="J122" i="1"/>
  <c r="J97" i="1"/>
  <c r="J126" i="1"/>
  <c r="J98" i="1"/>
  <c r="J134" i="1"/>
  <c r="J99" i="1"/>
  <c r="J137" i="1"/>
  <c r="J100" i="1"/>
  <c r="J149" i="1"/>
  <c r="J101" i="1"/>
  <c r="E111" i="1"/>
  <c r="E113" i="1"/>
  <c r="F115" i="1"/>
  <c r="J115" i="1"/>
  <c r="F117" i="1"/>
  <c r="J117" i="1"/>
  <c r="F118" i="1"/>
  <c r="J118" i="1"/>
  <c r="P123" i="1"/>
  <c r="P124" i="1"/>
  <c r="P125" i="1"/>
  <c r="P122" i="1"/>
  <c r="P127" i="1"/>
  <c r="P128" i="1"/>
  <c r="P129" i="1"/>
  <c r="P130" i="1"/>
  <c r="P131" i="1"/>
  <c r="P132" i="1"/>
  <c r="P133" i="1"/>
  <c r="P126" i="1"/>
  <c r="P135" i="1"/>
  <c r="P136" i="1"/>
  <c r="P134" i="1"/>
  <c r="P138" i="1"/>
  <c r="P139" i="1"/>
  <c r="P140" i="1"/>
  <c r="P141" i="1"/>
  <c r="P142" i="1"/>
  <c r="P143" i="1"/>
  <c r="P144" i="1"/>
  <c r="P145" i="1"/>
  <c r="P146" i="1"/>
  <c r="P147" i="1"/>
  <c r="P148" i="1"/>
  <c r="P137" i="1"/>
  <c r="P150" i="1"/>
  <c r="P149" i="1"/>
  <c r="P121" i="1"/>
  <c r="R123" i="1"/>
  <c r="R124" i="1"/>
  <c r="R125" i="1"/>
  <c r="R122" i="1"/>
  <c r="R127" i="1"/>
  <c r="R128" i="1"/>
  <c r="R129" i="1"/>
  <c r="R130" i="1"/>
  <c r="R131" i="1"/>
  <c r="R132" i="1"/>
  <c r="R133" i="1"/>
  <c r="R126" i="1"/>
  <c r="R135" i="1"/>
  <c r="R136" i="1"/>
  <c r="R134" i="1"/>
  <c r="R138" i="1"/>
  <c r="R139" i="1"/>
  <c r="R140" i="1"/>
  <c r="R141" i="1"/>
  <c r="R142" i="1"/>
  <c r="R143" i="1"/>
  <c r="R144" i="1"/>
  <c r="R145" i="1"/>
  <c r="R146" i="1"/>
  <c r="R147" i="1"/>
  <c r="R148" i="1"/>
  <c r="R137" i="1"/>
  <c r="R150" i="1"/>
  <c r="R149" i="1"/>
  <c r="R121" i="1"/>
  <c r="T123" i="1"/>
  <c r="T124" i="1"/>
  <c r="T125" i="1"/>
  <c r="T122" i="1"/>
  <c r="T127" i="1"/>
  <c r="T128" i="1"/>
  <c r="T129" i="1"/>
  <c r="T130" i="1"/>
  <c r="T131" i="1"/>
  <c r="T132" i="1"/>
  <c r="T133" i="1"/>
  <c r="T126" i="1"/>
  <c r="T135" i="1"/>
  <c r="T136" i="1"/>
  <c r="T134" i="1"/>
  <c r="T138" i="1"/>
  <c r="T139" i="1"/>
  <c r="T140" i="1"/>
  <c r="T141" i="1"/>
  <c r="T142" i="1"/>
  <c r="T143" i="1"/>
  <c r="T144" i="1"/>
  <c r="T145" i="1"/>
  <c r="T146" i="1"/>
  <c r="T147" i="1"/>
  <c r="T148" i="1"/>
  <c r="T137" i="1"/>
  <c r="T150" i="1"/>
  <c r="T149" i="1"/>
  <c r="T121" i="1"/>
</calcChain>
</file>

<file path=xl/sharedStrings.xml><?xml version="1.0" encoding="utf-8"?>
<sst xmlns="http://schemas.openxmlformats.org/spreadsheetml/2006/main" count="482" uniqueCount="170">
  <si>
    <t>48</t>
  </si>
  <si>
    <t>4</t>
  </si>
  <si>
    <t>2</t>
  </si>
  <si>
    <t>ROZPOCET</t>
  </si>
  <si>
    <t>1</t>
  </si>
  <si>
    <t>K</t>
  </si>
  <si>
    <t>znížená</t>
  </si>
  <si>
    <t/>
  </si>
  <si>
    <t>hod</t>
  </si>
  <si>
    <t>Vykurovacia skúška náročnejšie(Tr.2)</t>
  </si>
  <si>
    <t>HZS000112</t>
  </si>
  <si>
    <t>24</t>
  </si>
  <si>
    <t>0</t>
  </si>
  <si>
    <t>D</t>
  </si>
  <si>
    <t>Hodinové zúčtovacie sadzby</t>
  </si>
  <si>
    <t>HZ</t>
  </si>
  <si>
    <t>46</t>
  </si>
  <si>
    <t>16</t>
  </si>
  <si>
    <t>M</t>
  </si>
  <si>
    <t>32</t>
  </si>
  <si>
    <t>ks</t>
  </si>
  <si>
    <t>Digestor Elektrodesing Elegance 90</t>
  </si>
  <si>
    <t>4290018679</t>
  </si>
  <si>
    <t>23</t>
  </si>
  <si>
    <t>44</t>
  </si>
  <si>
    <t>Montáž malého kuchynského digestora recirkulačného veľkosť 600</t>
  </si>
  <si>
    <t>769038000</t>
  </si>
  <si>
    <t>22</t>
  </si>
  <si>
    <t>42</t>
  </si>
  <si>
    <t>Pretlaková žalúzia Elektrodesing PER125W</t>
  </si>
  <si>
    <t>4290038431.1</t>
  </si>
  <si>
    <t>21</t>
  </si>
  <si>
    <t>40</t>
  </si>
  <si>
    <t>Pretlaková žalúzia Elektrodesing PER100W</t>
  </si>
  <si>
    <t>4290038431</t>
  </si>
  <si>
    <t>20</t>
  </si>
  <si>
    <t>38</t>
  </si>
  <si>
    <t>Montáž pretlakovej žalúzie</t>
  </si>
  <si>
    <t>769021496</t>
  </si>
  <si>
    <t>19</t>
  </si>
  <si>
    <t>36</t>
  </si>
  <si>
    <t>m</t>
  </si>
  <si>
    <t>Spiro potrubie L=1000 mm DN 125</t>
  </si>
  <si>
    <t>4290035027</t>
  </si>
  <si>
    <t>18</t>
  </si>
  <si>
    <t>34</t>
  </si>
  <si>
    <t>Montáž spiro potrubia DN 125-140</t>
  </si>
  <si>
    <t>769021003</t>
  </si>
  <si>
    <t>17</t>
  </si>
  <si>
    <t>Spiro potrubie L=1000 mm DN 100</t>
  </si>
  <si>
    <t>4290035026</t>
  </si>
  <si>
    <t>30</t>
  </si>
  <si>
    <t>Montáž spiro potrubia do DN 100</t>
  </si>
  <si>
    <t>769021000</t>
  </si>
  <si>
    <t>15</t>
  </si>
  <si>
    <t>28</t>
  </si>
  <si>
    <t>Radiálny ventilátor Elektrodesing EB100NT,30W,230V</t>
  </si>
  <si>
    <t>4290013417</t>
  </si>
  <si>
    <t>14</t>
  </si>
  <si>
    <t>26</t>
  </si>
  <si>
    <t>Montáž diagonálneho ventilátora do kruhového potrubia veľkosť: 100</t>
  </si>
  <si>
    <t>769011305</t>
  </si>
  <si>
    <t>13</t>
  </si>
  <si>
    <t>Montáž vzduchotechnických zariadení</t>
  </si>
  <si>
    <t>769</t>
  </si>
  <si>
    <t>Vykur. teleso doskové - oceľ. radiátor KORAD 22VK 600x1400 s pripoj. vpravo/vľavo,s dvoma panelmi a dvoma konvekt.</t>
  </si>
  <si>
    <t>4845400750</t>
  </si>
  <si>
    <t>12</t>
  </si>
  <si>
    <t>Montáž vykurovacieho telesa panelového dvojradového výšky 600 mm/ dĺžky 1400-1800 mm</t>
  </si>
  <si>
    <t>735154143</t>
  </si>
  <si>
    <t>11</t>
  </si>
  <si>
    <t>Ústredné vykurovanie - vykurovacie telesá</t>
  </si>
  <si>
    <t>735</t>
  </si>
  <si>
    <t>Pripájacia armatúra Herz 3000 pre kompaktné vykurovacie telesá  priama</t>
  </si>
  <si>
    <t>5518100022.1</t>
  </si>
  <si>
    <t>10</t>
  </si>
  <si>
    <t>Montáž závitovej armatúry s 2 závitmi G 3/4</t>
  </si>
  <si>
    <t>734209114</t>
  </si>
  <si>
    <t>9</t>
  </si>
  <si>
    <t>Merač tepla Zelsius C5 ISF DN15, Qn=0,6m3/h</t>
  </si>
  <si>
    <t>5512441853</t>
  </si>
  <si>
    <t>8</t>
  </si>
  <si>
    <t>Termostatická hlavica Herz o.č. 1 9230 98</t>
  </si>
  <si>
    <t>4848903410</t>
  </si>
  <si>
    <t>7</t>
  </si>
  <si>
    <t>Filter DN15</t>
  </si>
  <si>
    <t>5518100021</t>
  </si>
  <si>
    <t>6</t>
  </si>
  <si>
    <t>Gulový kohút DN15</t>
  </si>
  <si>
    <t>5518100022</t>
  </si>
  <si>
    <t>5</t>
  </si>
  <si>
    <t>Montáž závitovej armatúry s 2 závitmi do G 1/2</t>
  </si>
  <si>
    <t>734209112</t>
  </si>
  <si>
    <t>Ústredné vykurovanie - armatúry</t>
  </si>
  <si>
    <t>734</t>
  </si>
  <si>
    <t>Tlaková skúška potrubia z oceľových rúrok</t>
  </si>
  <si>
    <t>733190107</t>
  </si>
  <si>
    <t>3</t>
  </si>
  <si>
    <t>Potrubie z uhlíkovej ocele spájané lisovaním DN 18</t>
  </si>
  <si>
    <t>733125006</t>
  </si>
  <si>
    <t>Potrubie z uhlíkovej ocele spájané lisovaním DN 15</t>
  </si>
  <si>
    <t>733125003</t>
  </si>
  <si>
    <t>Ústredné vykurovanie - potrubie</t>
  </si>
  <si>
    <t>733</t>
  </si>
  <si>
    <t>-1</t>
  </si>
  <si>
    <t>Náklady z rozpočtu</t>
  </si>
  <si>
    <t>Suť Celkom [t]</t>
  </si>
  <si>
    <t>J. suť [t]</t>
  </si>
  <si>
    <t>Hmotnosť celkom [t]</t>
  </si>
  <si>
    <t>J. hmotnosť [t]</t>
  </si>
  <si>
    <t>Nh celkom [h]</t>
  </si>
  <si>
    <t>J. Nh [h]</t>
  </si>
  <si>
    <t>DPH</t>
  </si>
  <si>
    <t>Cenová sústava</t>
  </si>
  <si>
    <t>Cena celkom [EUR]</t>
  </si>
  <si>
    <t>J.cena [EUR]</t>
  </si>
  <si>
    <t>Množstvo</t>
  </si>
  <si>
    <t>MJ</t>
  </si>
  <si>
    <t>Popis</t>
  </si>
  <si>
    <t>Kód</t>
  </si>
  <si>
    <t>Typ</t>
  </si>
  <si>
    <t>PČ</t>
  </si>
  <si>
    <t>Spracovateľ:</t>
  </si>
  <si>
    <t>Zhotoviteľ:</t>
  </si>
  <si>
    <t>Projektant:</t>
  </si>
  <si>
    <t>Objednávateľ:</t>
  </si>
  <si>
    <t>Dátum:</t>
  </si>
  <si>
    <t>Miesto:</t>
  </si>
  <si>
    <t>Objekt:</t>
  </si>
  <si>
    <t>Stavba:</t>
  </si>
  <si>
    <t>ROZPOČET</t>
  </si>
  <si>
    <t>HZ - Hodinové zúčtovacie sadzby</t>
  </si>
  <si>
    <t>769 - Montáž vzduchotechnických zariadení</t>
  </si>
  <si>
    <t>735 - Ústredné vykurovanie - vykurovacie telesá</t>
  </si>
  <si>
    <t>734 - Ústredné vykurovanie - armatúry</t>
  </si>
  <si>
    <t>733 - Ústredné vykurovanie - potrubie</t>
  </si>
  <si>
    <t>Kód dielu - Popis</t>
  </si>
  <si>
    <t>REKAPITULÁCIA ROZPOČTU</t>
  </si>
  <si>
    <t>Pečiatka</t>
  </si>
  <si>
    <t>Dátum a podpis:</t>
  </si>
  <si>
    <t>Zhotoviteľ</t>
  </si>
  <si>
    <t>Objednávateľ</t>
  </si>
  <si>
    <t>Spracovateľ</t>
  </si>
  <si>
    <t>Projektant</t>
  </si>
  <si>
    <t>EUR</t>
  </si>
  <si>
    <t>v</t>
  </si>
  <si>
    <t>Cena s DPH</t>
  </si>
  <si>
    <t>nulová</t>
  </si>
  <si>
    <t>zníž. prenesená</t>
  </si>
  <si>
    <t>zákl. prenesená</t>
  </si>
  <si>
    <t>základná</t>
  </si>
  <si>
    <t>Výška dane</t>
  </si>
  <si>
    <t>Sadzba dane</t>
  </si>
  <si>
    <t>Základ dane</t>
  </si>
  <si>
    <t>Cena bez DPH</t>
  </si>
  <si>
    <t>Poznámka:</t>
  </si>
  <si>
    <t>IČ DPH:</t>
  </si>
  <si>
    <t xml:space="preserve">Jaroslav Zajac  , 0903 887765 </t>
  </si>
  <si>
    <t>IČO:</t>
  </si>
  <si>
    <t xml:space="preserve">Jaroslav Zajac </t>
  </si>
  <si>
    <t xml:space="preserve">Obec Hruštín </t>
  </si>
  <si>
    <t xml:space="preserve">Hruštín </t>
  </si>
  <si>
    <t>KS:</t>
  </si>
  <si>
    <t>JKSO:</t>
  </si>
  <si>
    <t xml:space="preserve">02 - Vykurovanie  </t>
  </si>
  <si>
    <t>False</t>
  </si>
  <si>
    <t>v ---  nižšie sa nachádzajú doplnkové a pomocné údaje k zostavám  --- v</t>
  </si>
  <si>
    <t>KRYCÍ LIST ROZPOČTU</t>
  </si>
  <si>
    <t>{6415cda2-4e96-4c5a-95e3-c1d8d5749c42}</t>
  </si>
  <si>
    <t>&gt;&gt;  skryté stĺpce  &lt;&lt;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</si>
</sst>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0"/>
    <numFmt numFmtId="165" formatCode="#,##0.00000"/>
    <numFmt numFmtId="166" formatCode="dd\.mm\.yyyy"/>
    <numFmt numFmtId="167" formatCode="#,##0.00%"/>
  </numFmts>
  <fonts count="21" x14ac:knownFonts="1">
    <font>
      <sz val="8"/>
      <name val="Arial CE"/>
      <family val="2"/>
    </font>
    <font>
      <sz val="9"/>
      <name val="Arial CE"/>
    </font>
    <font>
      <sz val="9"/>
      <color rgb="FF969696"/>
      <name val="Arial CE"/>
    </font>
    <font>
      <sz val="8"/>
      <color rgb="FF003366"/>
      <name val="Arial CE"/>
    </font>
    <font>
      <sz val="12"/>
      <color rgb="FF003366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b/>
      <sz val="8"/>
      <name val="Arial CE"/>
    </font>
    <font>
      <sz val="8"/>
      <color rgb="FF960000"/>
      <name val="Arial CE"/>
    </font>
    <font>
      <b/>
      <sz val="12"/>
      <color rgb="FF960000"/>
      <name val="Arial CE"/>
    </font>
    <font>
      <sz val="10"/>
      <name val="Arial CE"/>
    </font>
    <font>
      <sz val="10"/>
      <color rgb="FF969696"/>
      <name val="Arial CE"/>
    </font>
    <font>
      <b/>
      <sz val="11"/>
      <name val="Arial CE"/>
    </font>
    <font>
      <b/>
      <sz val="14"/>
      <name val="Arial CE"/>
    </font>
    <font>
      <b/>
      <sz val="12"/>
      <color rgb="FF800000"/>
      <name val="Arial CE"/>
    </font>
    <font>
      <b/>
      <sz val="10"/>
      <color rgb="FF464646"/>
      <name val="Arial CE"/>
    </font>
    <font>
      <b/>
      <sz val="12"/>
      <name val="Arial CE"/>
    </font>
    <font>
      <sz val="8"/>
      <color rgb="FF969696"/>
      <name val="Arial CE"/>
    </font>
    <font>
      <b/>
      <sz val="10"/>
      <name val="Arial CE"/>
    </font>
    <font>
      <sz val="10"/>
      <color rgb="FF3366FF"/>
      <name val="Arial CE"/>
    </font>
    <font>
      <sz val="8"/>
      <color rgb="FF3366FF"/>
      <name val="Arial CE"/>
    </font>
  </fonts>
  <fills count="4">
    <fill>
      <patternFill patternType="none"/>
    </fill>
    <fill>
      <patternFill patternType="gray125"/>
    </fill>
    <fill>
      <patternFill patternType="solid">
        <fgColor rgb="FFD2D2D2"/>
      </patternFill>
    </fill>
    <fill>
      <patternFill patternType="solid">
        <fgColor rgb="FFC0C0C0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164" fontId="0" fillId="0" borderId="0" xfId="0" applyNumberFormat="1" applyFont="1" applyAlignment="1">
      <alignment vertical="center"/>
    </xf>
    <xf numFmtId="4" fontId="0" fillId="0" borderId="0" xfId="0" applyNumberFormat="1" applyFont="1" applyAlignment="1">
      <alignment vertical="center"/>
    </xf>
    <xf numFmtId="165" fontId="2" fillId="0" borderId="4" xfId="0" applyNumberFormat="1" applyFont="1" applyBorder="1" applyAlignment="1">
      <alignment vertical="center"/>
    </xf>
    <xf numFmtId="165" fontId="2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0" fillId="0" borderId="7" xfId="0" applyFont="1" applyBorder="1" applyAlignment="1" applyProtection="1">
      <alignment vertical="center"/>
      <protection locked="0"/>
    </xf>
    <xf numFmtId="164" fontId="1" fillId="0" borderId="7" xfId="0" applyNumberFormat="1" applyFont="1" applyBorder="1" applyAlignment="1" applyProtection="1">
      <alignment vertical="center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left" vertical="center" wrapText="1"/>
      <protection locked="0"/>
    </xf>
    <xf numFmtId="49" fontId="1" fillId="0" borderId="7" xfId="0" applyNumberFormat="1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3" fillId="0" borderId="0" xfId="0" applyFont="1" applyAlignment="1"/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165" fontId="3" fillId="0" borderId="8" xfId="0" applyNumberFormat="1" applyFont="1" applyBorder="1" applyAlignment="1"/>
    <xf numFmtId="0" fontId="3" fillId="0" borderId="0" xfId="0" applyFont="1" applyBorder="1" applyAlignment="1"/>
    <xf numFmtId="165" fontId="3" fillId="0" borderId="0" xfId="0" applyNumberFormat="1" applyFont="1" applyBorder="1" applyAlignment="1"/>
    <xf numFmtId="0" fontId="3" fillId="0" borderId="9" xfId="0" applyFont="1" applyBorder="1" applyAlignment="1"/>
    <xf numFmtId="0" fontId="3" fillId="0" borderId="1" xfId="0" applyFont="1" applyBorder="1" applyAlignment="1"/>
    <xf numFmtId="164" fontId="4" fillId="0" borderId="0" xfId="0" applyNumberFormat="1" applyFont="1" applyAlignment="1"/>
    <xf numFmtId="0" fontId="4" fillId="0" borderId="0" xfId="0" applyFont="1" applyAlignment="1">
      <alignment horizontal="left"/>
    </xf>
    <xf numFmtId="165" fontId="2" fillId="0" borderId="8" xfId="0" applyNumberFormat="1" applyFont="1" applyBorder="1" applyAlignment="1">
      <alignment vertical="center"/>
    </xf>
    <xf numFmtId="165" fontId="2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7" xfId="0" applyFont="1" applyBorder="1" applyAlignment="1" applyProtection="1">
      <alignment vertical="center"/>
      <protection locked="0"/>
    </xf>
    <xf numFmtId="164" fontId="5" fillId="0" borderId="7" xfId="0" applyNumberFormat="1" applyFont="1" applyBorder="1" applyAlignment="1" applyProtection="1">
      <alignment vertical="center"/>
      <protection locked="0"/>
    </xf>
    <xf numFmtId="0" fontId="5" fillId="0" borderId="7" xfId="0" applyFont="1" applyBorder="1" applyAlignment="1" applyProtection="1">
      <alignment horizontal="center" vertical="center" wrapText="1"/>
      <protection locked="0"/>
    </xf>
    <xf numFmtId="0" fontId="5" fillId="0" borderId="7" xfId="0" applyFont="1" applyBorder="1" applyAlignment="1" applyProtection="1">
      <alignment horizontal="left" vertical="center" wrapText="1"/>
      <protection locked="0"/>
    </xf>
    <xf numFmtId="49" fontId="5" fillId="0" borderId="7" xfId="0" applyNumberFormat="1" applyFont="1" applyBorder="1" applyAlignment="1" applyProtection="1">
      <alignment horizontal="left" vertical="center" wrapText="1"/>
      <protection locked="0"/>
    </xf>
    <xf numFmtId="0" fontId="5" fillId="0" borderId="7" xfId="0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164" fontId="7" fillId="0" borderId="0" xfId="0" applyNumberFormat="1" applyFont="1" applyAlignment="1">
      <alignment vertical="center"/>
    </xf>
    <xf numFmtId="165" fontId="8" fillId="0" borderId="10" xfId="0" applyNumberFormat="1" applyFont="1" applyBorder="1" applyAlignment="1"/>
    <xf numFmtId="0" fontId="0" fillId="0" borderId="11" xfId="0" applyFont="1" applyBorder="1" applyAlignment="1">
      <alignment vertical="center"/>
    </xf>
    <xf numFmtId="165" fontId="8" fillId="0" borderId="11" xfId="0" applyNumberFormat="1" applyFont="1" applyBorder="1" applyAlignment="1"/>
    <xf numFmtId="0" fontId="0" fillId="0" borderId="11" xfId="0" applyBorder="1" applyAlignment="1">
      <alignment vertical="center"/>
    </xf>
    <xf numFmtId="0" fontId="0" fillId="0" borderId="12" xfId="0" applyFont="1" applyBorder="1" applyAlignment="1">
      <alignment vertical="center"/>
    </xf>
    <xf numFmtId="164" fontId="9" fillId="0" borderId="0" xfId="0" applyNumberFormat="1" applyFont="1" applyAlignment="1"/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66" fontId="10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0" fillId="0" borderId="16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4" fontId="4" fillId="0" borderId="5" xfId="0" applyNumberFormat="1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4" fontId="9" fillId="0" borderId="0" xfId="0" applyNumberFormat="1" applyFont="1" applyAlignment="1">
      <alignment vertical="center"/>
    </xf>
    <xf numFmtId="0" fontId="14" fillId="0" borderId="0" xfId="0" applyFont="1" applyAlignment="1">
      <alignment horizontal="left"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horizontal="right" vertical="center"/>
    </xf>
    <xf numFmtId="0" fontId="1" fillId="2" borderId="0" xfId="0" applyFont="1" applyFill="1" applyAlignment="1">
      <alignment horizontal="left" vertical="center"/>
    </xf>
    <xf numFmtId="0" fontId="0" fillId="0" borderId="18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8" xfId="0" applyFont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0" fillId="0" borderId="1" xfId="0" applyBorder="1"/>
    <xf numFmtId="0" fontId="0" fillId="0" borderId="19" xfId="0" applyFont="1" applyBorder="1" applyAlignment="1">
      <alignment vertical="center"/>
    </xf>
    <xf numFmtId="0" fontId="15" fillId="0" borderId="19" xfId="0" applyFont="1" applyBorder="1" applyAlignment="1">
      <alignment horizontal="left" vertical="center"/>
    </xf>
    <xf numFmtId="0" fontId="0" fillId="0" borderId="19" xfId="0" applyBorder="1" applyAlignment="1">
      <alignment vertical="center"/>
    </xf>
    <xf numFmtId="0" fontId="0" fillId="2" borderId="20" xfId="0" applyFont="1" applyFill="1" applyBorder="1" applyAlignment="1">
      <alignment vertical="center"/>
    </xf>
    <xf numFmtId="4" fontId="16" fillId="2" borderId="21" xfId="0" applyNumberFormat="1" applyFont="1" applyFill="1" applyBorder="1" applyAlignment="1">
      <alignment vertical="center"/>
    </xf>
    <xf numFmtId="0" fontId="0" fillId="2" borderId="21" xfId="0" applyFont="1" applyFill="1" applyBorder="1" applyAlignment="1">
      <alignment vertical="center"/>
    </xf>
    <xf numFmtId="0" fontId="16" fillId="2" borderId="21" xfId="0" applyFont="1" applyFill="1" applyBorder="1" applyAlignment="1">
      <alignment horizontal="center" vertical="center"/>
    </xf>
    <xf numFmtId="0" fontId="16" fillId="2" borderId="21" xfId="0" applyFont="1" applyFill="1" applyBorder="1" applyAlignment="1">
      <alignment horizontal="right" vertical="center"/>
    </xf>
    <xf numFmtId="0" fontId="16" fillId="2" borderId="22" xfId="0" applyFont="1" applyFill="1" applyBorder="1" applyAlignment="1">
      <alignment horizontal="left" vertical="center"/>
    </xf>
    <xf numFmtId="4" fontId="11" fillId="0" borderId="0" xfId="0" applyNumberFormat="1" applyFont="1" applyAlignment="1">
      <alignment vertical="center"/>
    </xf>
    <xf numFmtId="167" fontId="11" fillId="0" borderId="0" xfId="0" applyNumberFormat="1" applyFont="1" applyAlignment="1">
      <alignment horizontal="right" vertical="center"/>
    </xf>
    <xf numFmtId="0" fontId="1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9" fillId="0" borderId="0" xfId="0" applyFont="1" applyAlignment="1">
      <alignment horizontal="left" vertical="center"/>
    </xf>
    <xf numFmtId="0" fontId="0" fillId="0" borderId="16" xfId="0" applyBorder="1"/>
    <xf numFmtId="0" fontId="0" fillId="0" borderId="17" xfId="0" applyBorder="1"/>
    <xf numFmtId="0" fontId="0" fillId="0" borderId="0" xfId="0"/>
    <xf numFmtId="0" fontId="20" fillId="3" borderId="0" xfId="0" applyFont="1" applyFill="1" applyAlignment="1">
      <alignment horizontal="center" vertical="center"/>
    </xf>
    <xf numFmtId="0" fontId="0" fillId="0" borderId="0" xfId="0" applyProtection="1"/>
  </cellXfs>
  <cellStyles count="1">
    <cellStyle name="Normálna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MAS_Orava/2.%20Projekty/7.4%20a%207.5%20PRV/Hrustin_Tanciaren/VO/VO/Rozpocet_vitazneho_uchadza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kapitulácia stavby"/>
      <sheetName val="01 - Stavebné úpravy "/>
      <sheetName val="03 - Zdravotechnika "/>
      <sheetName val="04 - Elektroinštalácia"/>
      <sheetName val="04.1 - Rozvádzač RS2"/>
    </sheetNames>
    <sheetDataSet>
      <sheetData sheetId="0">
        <row r="6">
          <cell r="K6" t="str">
            <v>Polyfunkčný objekt  s.č. 49- stavebné úpravy</v>
          </cell>
        </row>
        <row r="8">
          <cell r="AN8" t="str">
            <v>8. 11. 2019</v>
          </cell>
        </row>
        <row r="16">
          <cell r="AN16" t="str">
            <v/>
          </cell>
        </row>
        <row r="17">
          <cell r="E17" t="str">
            <v xml:space="preserve"> </v>
          </cell>
          <cell r="AN17" t="str">
            <v/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M151"/>
  <sheetViews>
    <sheetView showGridLines="0" tabSelected="1" topLeftCell="A77" workbookViewId="0">
      <selection activeCell="Z115" sqref="Z115"/>
    </sheetView>
  </sheetViews>
  <sheetFormatPr baseColWidth="10" defaultColWidth="8.75" defaultRowHeight="11" x14ac:dyDescent="0.15"/>
  <cols>
    <col min="1" max="1" width="8.25" customWidth="1"/>
    <col min="2" max="2" width="1.75" customWidth="1"/>
    <col min="3" max="4" width="4.25" customWidth="1"/>
    <col min="5" max="5" width="17.25" customWidth="1"/>
    <col min="6" max="6" width="50.75" customWidth="1"/>
    <col min="7" max="7" width="7" customWidth="1"/>
    <col min="8" max="8" width="11.5" customWidth="1"/>
    <col min="9" max="10" width="20.25" customWidth="1"/>
    <col min="11" max="11" width="20.25" hidden="1" customWidth="1"/>
    <col min="12" max="12" width="9.25" customWidth="1"/>
    <col min="13" max="13" width="10.75" hidden="1" customWidth="1"/>
    <col min="15" max="20" width="14.25" hidden="1" customWidth="1"/>
    <col min="21" max="21" width="16.25" hidden="1" customWidth="1"/>
    <col min="22" max="22" width="12.25" customWidth="1"/>
    <col min="23" max="23" width="16.25" customWidth="1"/>
    <col min="24" max="24" width="12.25" customWidth="1"/>
    <col min="25" max="25" width="15" customWidth="1"/>
    <col min="26" max="26" width="11" customWidth="1"/>
    <col min="27" max="27" width="15" customWidth="1"/>
    <col min="28" max="28" width="16.25" customWidth="1"/>
    <col min="29" max="29" width="11" customWidth="1"/>
    <col min="30" max="30" width="15" customWidth="1"/>
    <col min="31" max="31" width="16.25" customWidth="1"/>
  </cols>
  <sheetData>
    <row r="1" spans="1:46" x14ac:dyDescent="0.15">
      <c r="A1" s="115"/>
    </row>
    <row r="2" spans="1:46" ht="37" customHeight="1" x14ac:dyDescent="0.15">
      <c r="L2" s="114" t="s">
        <v>169</v>
      </c>
      <c r="M2" s="113"/>
      <c r="N2" s="113"/>
      <c r="O2" s="113"/>
      <c r="P2" s="113"/>
      <c r="Q2" s="113"/>
      <c r="R2" s="113"/>
      <c r="S2" s="113"/>
      <c r="T2" s="113"/>
      <c r="U2" s="113"/>
      <c r="V2" s="113"/>
      <c r="AT2" s="7" t="s">
        <v>168</v>
      </c>
    </row>
    <row r="3" spans="1:46" ht="7" customHeight="1" x14ac:dyDescent="0.15">
      <c r="B3" s="112"/>
      <c r="C3" s="111"/>
      <c r="D3" s="111"/>
      <c r="E3" s="111"/>
      <c r="F3" s="111"/>
      <c r="G3" s="111"/>
      <c r="H3" s="111"/>
      <c r="I3" s="111"/>
      <c r="J3" s="111"/>
      <c r="K3" s="111"/>
      <c r="L3" s="90"/>
      <c r="AT3" s="7" t="s">
        <v>12</v>
      </c>
    </row>
    <row r="4" spans="1:46" ht="25" customHeight="1" x14ac:dyDescent="0.15">
      <c r="B4" s="90"/>
      <c r="D4" s="73" t="s">
        <v>167</v>
      </c>
      <c r="L4" s="90"/>
      <c r="M4" s="110" t="s">
        <v>166</v>
      </c>
      <c r="AT4" s="7" t="s">
        <v>165</v>
      </c>
    </row>
    <row r="5" spans="1:46" ht="7" customHeight="1" x14ac:dyDescent="0.15">
      <c r="B5" s="90"/>
      <c r="L5" s="90"/>
    </row>
    <row r="6" spans="1:46" ht="12" customHeight="1" x14ac:dyDescent="0.15">
      <c r="B6" s="90"/>
      <c r="D6" s="66" t="s">
        <v>129</v>
      </c>
      <c r="L6" s="90"/>
    </row>
    <row r="7" spans="1:46" ht="16.5" customHeight="1" x14ac:dyDescent="0.15">
      <c r="B7" s="90"/>
      <c r="E7" s="72" t="str">
        <f>'[1]Rekapitulácia stavby'!K6</f>
        <v>Polyfunkčný objekt  s.č. 49- stavebné úpravy</v>
      </c>
      <c r="F7" s="71"/>
      <c r="G7" s="71"/>
      <c r="H7" s="71"/>
      <c r="L7" s="90"/>
    </row>
    <row r="8" spans="1:46" s="1" customFormat="1" ht="12" customHeight="1" x14ac:dyDescent="0.15">
      <c r="A8" s="2"/>
      <c r="B8" s="3"/>
      <c r="C8" s="2"/>
      <c r="D8" s="66" t="s">
        <v>128</v>
      </c>
      <c r="E8" s="2"/>
      <c r="F8" s="2"/>
      <c r="G8" s="2"/>
      <c r="H8" s="2"/>
      <c r="I8" s="2"/>
      <c r="J8" s="2"/>
      <c r="K8" s="2"/>
      <c r="L8" s="64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:46" s="1" customFormat="1" ht="16.5" customHeight="1" x14ac:dyDescent="0.15">
      <c r="A9" s="2"/>
      <c r="B9" s="3"/>
      <c r="C9" s="2"/>
      <c r="D9" s="2"/>
      <c r="E9" s="70" t="s">
        <v>164</v>
      </c>
      <c r="F9" s="69"/>
      <c r="G9" s="69"/>
      <c r="H9" s="69"/>
      <c r="I9" s="2"/>
      <c r="J9" s="2"/>
      <c r="K9" s="2"/>
      <c r="L9" s="64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:46" s="1" customFormat="1" x14ac:dyDescent="0.15">
      <c r="A10" s="2"/>
      <c r="B10" s="3"/>
      <c r="C10" s="2"/>
      <c r="D10" s="2"/>
      <c r="E10" s="2"/>
      <c r="F10" s="2"/>
      <c r="G10" s="2"/>
      <c r="H10" s="2"/>
      <c r="I10" s="2"/>
      <c r="J10" s="2"/>
      <c r="K10" s="2"/>
      <c r="L10" s="64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:46" s="1" customFormat="1" ht="12" customHeight="1" x14ac:dyDescent="0.15">
      <c r="A11" s="2"/>
      <c r="B11" s="3"/>
      <c r="C11" s="2"/>
      <c r="D11" s="66" t="s">
        <v>163</v>
      </c>
      <c r="E11" s="2"/>
      <c r="F11" s="67" t="s">
        <v>7</v>
      </c>
      <c r="G11" s="2"/>
      <c r="H11" s="2"/>
      <c r="I11" s="66" t="s">
        <v>162</v>
      </c>
      <c r="J11" s="67" t="s">
        <v>7</v>
      </c>
      <c r="K11" s="2"/>
      <c r="L11" s="64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</row>
    <row r="12" spans="1:46" s="1" customFormat="1" ht="12" customHeight="1" x14ac:dyDescent="0.15">
      <c r="A12" s="2"/>
      <c r="B12" s="3"/>
      <c r="C12" s="2"/>
      <c r="D12" s="66" t="s">
        <v>127</v>
      </c>
      <c r="E12" s="2"/>
      <c r="F12" s="67" t="s">
        <v>161</v>
      </c>
      <c r="G12" s="2"/>
      <c r="H12" s="2"/>
      <c r="I12" s="66" t="s">
        <v>126</v>
      </c>
      <c r="J12" s="68" t="str">
        <f>'[1]Rekapitulácia stavby'!AN8</f>
        <v>8. 11. 2019</v>
      </c>
      <c r="K12" s="2"/>
      <c r="L12" s="64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:46" s="1" customFormat="1" ht="11" customHeight="1" x14ac:dyDescent="0.15">
      <c r="A13" s="2"/>
      <c r="B13" s="3"/>
      <c r="C13" s="2"/>
      <c r="D13" s="2"/>
      <c r="E13" s="2"/>
      <c r="F13" s="2"/>
      <c r="G13" s="2"/>
      <c r="H13" s="2"/>
      <c r="I13" s="2"/>
      <c r="J13" s="2"/>
      <c r="K13" s="2"/>
      <c r="L13" s="64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:46" s="1" customFormat="1" ht="12" customHeight="1" x14ac:dyDescent="0.15">
      <c r="A14" s="2"/>
      <c r="B14" s="3"/>
      <c r="C14" s="2"/>
      <c r="D14" s="66" t="s">
        <v>125</v>
      </c>
      <c r="E14" s="2"/>
      <c r="F14" s="2"/>
      <c r="G14" s="2"/>
      <c r="H14" s="2"/>
      <c r="I14" s="66" t="s">
        <v>158</v>
      </c>
      <c r="J14" s="67" t="s">
        <v>7</v>
      </c>
      <c r="K14" s="2"/>
      <c r="L14" s="64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:46" s="1" customFormat="1" ht="18" customHeight="1" x14ac:dyDescent="0.15">
      <c r="A15" s="2"/>
      <c r="B15" s="3"/>
      <c r="C15" s="2"/>
      <c r="D15" s="2"/>
      <c r="E15" s="67" t="s">
        <v>160</v>
      </c>
      <c r="F15" s="2"/>
      <c r="G15" s="2"/>
      <c r="H15" s="2"/>
      <c r="I15" s="66" t="s">
        <v>156</v>
      </c>
      <c r="J15" s="67" t="s">
        <v>7</v>
      </c>
      <c r="K15" s="2"/>
      <c r="L15" s="64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</row>
    <row r="16" spans="1:46" s="1" customFormat="1" ht="7" customHeight="1" x14ac:dyDescent="0.15">
      <c r="A16" s="2"/>
      <c r="B16" s="3"/>
      <c r="C16" s="2"/>
      <c r="D16" s="2"/>
      <c r="E16" s="2"/>
      <c r="F16" s="2"/>
      <c r="G16" s="2"/>
      <c r="H16" s="2"/>
      <c r="I16" s="2"/>
      <c r="J16" s="2"/>
      <c r="K16" s="2"/>
      <c r="L16" s="64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:31" s="1" customFormat="1" ht="12" customHeight="1" x14ac:dyDescent="0.15">
      <c r="A17" s="2"/>
      <c r="B17" s="3"/>
      <c r="C17" s="2"/>
      <c r="D17" s="66" t="s">
        <v>123</v>
      </c>
      <c r="E17" s="2"/>
      <c r="F17" s="2"/>
      <c r="G17" s="2"/>
      <c r="H17" s="2"/>
      <c r="I17" s="66" t="s">
        <v>158</v>
      </c>
      <c r="J17" s="67" t="s">
        <v>7</v>
      </c>
      <c r="K17" s="2"/>
      <c r="L17" s="64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:31" s="1" customFormat="1" ht="18" customHeight="1" x14ac:dyDescent="0.15">
      <c r="A18" s="2"/>
      <c r="B18" s="3"/>
      <c r="C18" s="2"/>
      <c r="D18" s="2"/>
      <c r="E18" s="67" t="s">
        <v>159</v>
      </c>
      <c r="F18" s="2"/>
      <c r="G18" s="2"/>
      <c r="H18" s="2"/>
      <c r="I18" s="66" t="s">
        <v>156</v>
      </c>
      <c r="J18" s="67" t="s">
        <v>7</v>
      </c>
      <c r="K18" s="2"/>
      <c r="L18" s="64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:31" s="1" customFormat="1" ht="7" customHeight="1" x14ac:dyDescent="0.15">
      <c r="A19" s="2"/>
      <c r="B19" s="3"/>
      <c r="C19" s="2"/>
      <c r="D19" s="2"/>
      <c r="E19" s="2"/>
      <c r="F19" s="2"/>
      <c r="G19" s="2"/>
      <c r="H19" s="2"/>
      <c r="I19" s="2"/>
      <c r="J19" s="2"/>
      <c r="K19" s="2"/>
      <c r="L19" s="64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:31" s="1" customFormat="1" ht="12" customHeight="1" x14ac:dyDescent="0.15">
      <c r="A20" s="2"/>
      <c r="B20" s="3"/>
      <c r="C20" s="2"/>
      <c r="D20" s="66" t="s">
        <v>124</v>
      </c>
      <c r="E20" s="2"/>
      <c r="F20" s="2"/>
      <c r="G20" s="2"/>
      <c r="H20" s="2"/>
      <c r="I20" s="66" t="s">
        <v>158</v>
      </c>
      <c r="J20" s="67" t="str">
        <f>IF('[1]Rekapitulácia stavby'!AN16="","",'[1]Rekapitulácia stavby'!AN16)</f>
        <v/>
      </c>
      <c r="K20" s="2"/>
      <c r="L20" s="64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</row>
    <row r="21" spans="1:31" s="1" customFormat="1" ht="18" customHeight="1" x14ac:dyDescent="0.15">
      <c r="A21" s="2"/>
      <c r="B21" s="3"/>
      <c r="C21" s="2"/>
      <c r="D21" s="2"/>
      <c r="E21" s="67" t="str">
        <f>IF('[1]Rekapitulácia stavby'!E17="","",'[1]Rekapitulácia stavby'!E17)</f>
        <v xml:space="preserve"> </v>
      </c>
      <c r="F21" s="2"/>
      <c r="G21" s="2"/>
      <c r="H21" s="2"/>
      <c r="I21" s="66" t="s">
        <v>156</v>
      </c>
      <c r="J21" s="67" t="str">
        <f>IF('[1]Rekapitulácia stavby'!AN17="","",'[1]Rekapitulácia stavby'!AN17)</f>
        <v/>
      </c>
      <c r="K21" s="2"/>
      <c r="L21" s="64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:31" s="1" customFormat="1" ht="7" customHeight="1" x14ac:dyDescent="0.15">
      <c r="A22" s="2"/>
      <c r="B22" s="3"/>
      <c r="C22" s="2"/>
      <c r="D22" s="2"/>
      <c r="E22" s="2"/>
      <c r="F22" s="2"/>
      <c r="G22" s="2"/>
      <c r="H22" s="2"/>
      <c r="I22" s="2"/>
      <c r="J22" s="2"/>
      <c r="K22" s="2"/>
      <c r="L22" s="64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:31" s="1" customFormat="1" ht="12" customHeight="1" x14ac:dyDescent="0.15">
      <c r="A23" s="2"/>
      <c r="B23" s="3"/>
      <c r="C23" s="2"/>
      <c r="D23" s="66" t="s">
        <v>122</v>
      </c>
      <c r="E23" s="2"/>
      <c r="F23" s="2"/>
      <c r="G23" s="2"/>
      <c r="H23" s="2"/>
      <c r="I23" s="66" t="s">
        <v>158</v>
      </c>
      <c r="J23" s="67" t="s">
        <v>7</v>
      </c>
      <c r="K23" s="2"/>
      <c r="L23" s="64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:31" s="1" customFormat="1" ht="18" customHeight="1" x14ac:dyDescent="0.15">
      <c r="A24" s="2"/>
      <c r="B24" s="3"/>
      <c r="C24" s="2"/>
      <c r="D24" s="2"/>
      <c r="E24" s="67" t="s">
        <v>157</v>
      </c>
      <c r="F24" s="2"/>
      <c r="G24" s="2"/>
      <c r="H24" s="2"/>
      <c r="I24" s="66" t="s">
        <v>156</v>
      </c>
      <c r="J24" s="67" t="s">
        <v>7</v>
      </c>
      <c r="K24" s="2"/>
      <c r="L24" s="64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</row>
    <row r="25" spans="1:31" s="1" customFormat="1" ht="7" customHeight="1" x14ac:dyDescent="0.15">
      <c r="A25" s="2"/>
      <c r="B25" s="3"/>
      <c r="C25" s="2"/>
      <c r="D25" s="2"/>
      <c r="E25" s="2"/>
      <c r="F25" s="2"/>
      <c r="G25" s="2"/>
      <c r="H25" s="2"/>
      <c r="I25" s="2"/>
      <c r="J25" s="2"/>
      <c r="K25" s="2"/>
      <c r="L25" s="64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:31" s="1" customFormat="1" ht="12" customHeight="1" x14ac:dyDescent="0.15">
      <c r="A26" s="2"/>
      <c r="B26" s="3"/>
      <c r="C26" s="2"/>
      <c r="D26" s="66" t="s">
        <v>155</v>
      </c>
      <c r="E26" s="2"/>
      <c r="F26" s="2"/>
      <c r="G26" s="2"/>
      <c r="H26" s="2"/>
      <c r="I26" s="2"/>
      <c r="J26" s="2"/>
      <c r="K26" s="2"/>
      <c r="L26" s="64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:31" s="105" customFormat="1" ht="16.5" customHeight="1" x14ac:dyDescent="0.15">
      <c r="A27" s="106"/>
      <c r="B27" s="109"/>
      <c r="C27" s="106"/>
      <c r="D27" s="106"/>
      <c r="E27" s="108" t="s">
        <v>7</v>
      </c>
      <c r="F27" s="108"/>
      <c r="G27" s="108"/>
      <c r="H27" s="108"/>
      <c r="I27" s="106"/>
      <c r="J27" s="106"/>
      <c r="K27" s="106"/>
      <c r="L27" s="107"/>
      <c r="S27" s="106"/>
      <c r="T27" s="106"/>
      <c r="U27" s="106"/>
      <c r="V27" s="106"/>
      <c r="W27" s="106"/>
      <c r="X27" s="106"/>
      <c r="Y27" s="106"/>
      <c r="Z27" s="106"/>
      <c r="AA27" s="106"/>
      <c r="AB27" s="106"/>
      <c r="AC27" s="106"/>
      <c r="AD27" s="106"/>
      <c r="AE27" s="106"/>
    </row>
    <row r="28" spans="1:31" s="1" customFormat="1" ht="7" customHeight="1" x14ac:dyDescent="0.15">
      <c r="A28" s="2"/>
      <c r="B28" s="3"/>
      <c r="C28" s="2"/>
      <c r="D28" s="2"/>
      <c r="E28" s="2"/>
      <c r="F28" s="2"/>
      <c r="G28" s="2"/>
      <c r="H28" s="2"/>
      <c r="I28" s="2"/>
      <c r="J28" s="2"/>
      <c r="K28" s="2"/>
      <c r="L28" s="64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:31" s="1" customFormat="1" ht="7" customHeight="1" x14ac:dyDescent="0.15">
      <c r="A29" s="2"/>
      <c r="B29" s="3"/>
      <c r="C29" s="2"/>
      <c r="D29" s="47"/>
      <c r="E29" s="47"/>
      <c r="F29" s="47"/>
      <c r="G29" s="47"/>
      <c r="H29" s="47"/>
      <c r="I29" s="47"/>
      <c r="J29" s="47"/>
      <c r="K29" s="47"/>
      <c r="L29" s="64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31" s="1" customFormat="1" ht="25.5" customHeight="1" x14ac:dyDescent="0.15">
      <c r="A30" s="2"/>
      <c r="B30" s="3"/>
      <c r="C30" s="2"/>
      <c r="D30" s="104" t="s">
        <v>154</v>
      </c>
      <c r="E30" s="2"/>
      <c r="F30" s="2"/>
      <c r="G30" s="2"/>
      <c r="H30" s="2"/>
      <c r="I30" s="2"/>
      <c r="J30" s="81">
        <f>ROUND(J121, 2)</f>
        <v>3946.86</v>
      </c>
      <c r="K30" s="2"/>
      <c r="L30" s="64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:31" s="1" customFormat="1" ht="7" customHeight="1" x14ac:dyDescent="0.15">
      <c r="A31" s="2"/>
      <c r="B31" s="3"/>
      <c r="C31" s="2"/>
      <c r="D31" s="47"/>
      <c r="E31" s="47"/>
      <c r="F31" s="47"/>
      <c r="G31" s="47"/>
      <c r="H31" s="47"/>
      <c r="I31" s="47"/>
      <c r="J31" s="47"/>
      <c r="K31" s="47"/>
      <c r="L31" s="64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:31" s="1" customFormat="1" ht="14.5" customHeight="1" x14ac:dyDescent="0.15">
      <c r="A32" s="2"/>
      <c r="B32" s="3"/>
      <c r="C32" s="2"/>
      <c r="D32" s="2"/>
      <c r="E32" s="2"/>
      <c r="F32" s="103" t="s">
        <v>153</v>
      </c>
      <c r="G32" s="2"/>
      <c r="H32" s="2"/>
      <c r="I32" s="103" t="s">
        <v>152</v>
      </c>
      <c r="J32" s="103" t="s">
        <v>151</v>
      </c>
      <c r="K32" s="2"/>
      <c r="L32" s="64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:31" s="1" customFormat="1" ht="14.5" customHeight="1" x14ac:dyDescent="0.15">
      <c r="A33" s="2"/>
      <c r="B33" s="3"/>
      <c r="C33" s="2"/>
      <c r="D33" s="102" t="s">
        <v>112</v>
      </c>
      <c r="E33" s="66" t="s">
        <v>150</v>
      </c>
      <c r="F33" s="100">
        <f>ROUND((SUM(BE121:BE150)),  2)</f>
        <v>0</v>
      </c>
      <c r="G33" s="2"/>
      <c r="H33" s="2"/>
      <c r="I33" s="101">
        <v>0.2</v>
      </c>
      <c r="J33" s="100">
        <f>ROUND(((SUM(BE121:BE150))*I33),  2)</f>
        <v>0</v>
      </c>
      <c r="K33" s="2"/>
      <c r="L33" s="64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:31" s="1" customFormat="1" ht="14.5" customHeight="1" x14ac:dyDescent="0.15">
      <c r="A34" s="2"/>
      <c r="B34" s="3"/>
      <c r="C34" s="2"/>
      <c r="D34" s="2"/>
      <c r="E34" s="66" t="s">
        <v>6</v>
      </c>
      <c r="F34" s="100">
        <f>ROUND((SUM(BF121:BF150)),  2)</f>
        <v>3946.86</v>
      </c>
      <c r="G34" s="2"/>
      <c r="H34" s="2"/>
      <c r="I34" s="101">
        <v>0.2</v>
      </c>
      <c r="J34" s="100">
        <f>ROUND(((SUM(BF121:BF150))*I34),  2)</f>
        <v>789.37</v>
      </c>
      <c r="K34" s="2"/>
      <c r="L34" s="64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</row>
    <row r="35" spans="1:31" s="1" customFormat="1" ht="14.5" hidden="1" customHeight="1" x14ac:dyDescent="0.15">
      <c r="A35" s="2"/>
      <c r="B35" s="3"/>
      <c r="C35" s="2"/>
      <c r="D35" s="2"/>
      <c r="E35" s="66" t="s">
        <v>149</v>
      </c>
      <c r="F35" s="100">
        <f>ROUND((SUM(BG121:BG150)),  2)</f>
        <v>0</v>
      </c>
      <c r="G35" s="2"/>
      <c r="H35" s="2"/>
      <c r="I35" s="101">
        <v>0.2</v>
      </c>
      <c r="J35" s="100">
        <f>0</f>
        <v>0</v>
      </c>
      <c r="K35" s="2"/>
      <c r="L35" s="64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:31" s="1" customFormat="1" ht="14.5" hidden="1" customHeight="1" x14ac:dyDescent="0.15">
      <c r="A36" s="2"/>
      <c r="B36" s="3"/>
      <c r="C36" s="2"/>
      <c r="D36" s="2"/>
      <c r="E36" s="66" t="s">
        <v>148</v>
      </c>
      <c r="F36" s="100">
        <f>ROUND((SUM(BH121:BH150)),  2)</f>
        <v>0</v>
      </c>
      <c r="G36" s="2"/>
      <c r="H36" s="2"/>
      <c r="I36" s="101">
        <v>0.2</v>
      </c>
      <c r="J36" s="100">
        <f>0</f>
        <v>0</v>
      </c>
      <c r="K36" s="2"/>
      <c r="L36" s="64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:31" s="1" customFormat="1" ht="14.5" hidden="1" customHeight="1" x14ac:dyDescent="0.15">
      <c r="A37" s="2"/>
      <c r="B37" s="3"/>
      <c r="C37" s="2"/>
      <c r="D37" s="2"/>
      <c r="E37" s="66" t="s">
        <v>147</v>
      </c>
      <c r="F37" s="100">
        <f>ROUND((SUM(BI121:BI150)),  2)</f>
        <v>0</v>
      </c>
      <c r="G37" s="2"/>
      <c r="H37" s="2"/>
      <c r="I37" s="101">
        <v>0</v>
      </c>
      <c r="J37" s="100">
        <f>0</f>
        <v>0</v>
      </c>
      <c r="K37" s="2"/>
      <c r="L37" s="64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</row>
    <row r="38" spans="1:31" s="1" customFormat="1" ht="7" customHeight="1" x14ac:dyDescent="0.15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64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:31" s="1" customFormat="1" ht="25.5" customHeight="1" x14ac:dyDescent="0.15">
      <c r="A39" s="2"/>
      <c r="B39" s="3"/>
      <c r="C39" s="83"/>
      <c r="D39" s="99" t="s">
        <v>146</v>
      </c>
      <c r="E39" s="96"/>
      <c r="F39" s="96"/>
      <c r="G39" s="98" t="s">
        <v>145</v>
      </c>
      <c r="H39" s="97" t="s">
        <v>144</v>
      </c>
      <c r="I39" s="96"/>
      <c r="J39" s="95">
        <f>SUM(J30:J37)</f>
        <v>4736.2300000000005</v>
      </c>
      <c r="K39" s="94"/>
      <c r="L39" s="64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</row>
    <row r="40" spans="1:31" s="1" customFormat="1" ht="14.5" customHeight="1" x14ac:dyDescent="0.15">
      <c r="A40" s="2"/>
      <c r="B40" s="3"/>
      <c r="C40" s="2"/>
      <c r="D40" s="2"/>
      <c r="E40" s="2"/>
      <c r="F40" s="2"/>
      <c r="G40" s="2"/>
      <c r="H40" s="2"/>
      <c r="I40" s="2"/>
      <c r="J40" s="2"/>
      <c r="K40" s="2"/>
      <c r="L40" s="64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</row>
    <row r="41" spans="1:31" ht="14.5" customHeight="1" x14ac:dyDescent="0.15">
      <c r="B41" s="90"/>
      <c r="L41" s="90"/>
    </row>
    <row r="42" spans="1:31" ht="14.5" customHeight="1" x14ac:dyDescent="0.15">
      <c r="B42" s="90"/>
      <c r="L42" s="90"/>
    </row>
    <row r="43" spans="1:31" ht="14.5" customHeight="1" x14ac:dyDescent="0.15">
      <c r="B43" s="90"/>
      <c r="L43" s="90"/>
    </row>
    <row r="44" spans="1:31" ht="14.5" customHeight="1" x14ac:dyDescent="0.15">
      <c r="B44" s="90"/>
      <c r="L44" s="90"/>
    </row>
    <row r="45" spans="1:31" ht="14.5" customHeight="1" x14ac:dyDescent="0.15">
      <c r="B45" s="90"/>
      <c r="L45" s="90"/>
    </row>
    <row r="46" spans="1:31" ht="14.5" customHeight="1" x14ac:dyDescent="0.15">
      <c r="B46" s="90"/>
      <c r="L46" s="90"/>
    </row>
    <row r="47" spans="1:31" ht="14.5" customHeight="1" x14ac:dyDescent="0.15">
      <c r="B47" s="90"/>
      <c r="L47" s="90"/>
    </row>
    <row r="48" spans="1:31" ht="14.5" customHeight="1" x14ac:dyDescent="0.15">
      <c r="B48" s="90"/>
      <c r="L48" s="90"/>
    </row>
    <row r="49" spans="1:31" ht="14.5" customHeight="1" x14ac:dyDescent="0.15">
      <c r="B49" s="90"/>
      <c r="L49" s="90"/>
    </row>
    <row r="50" spans="1:31" s="1" customFormat="1" ht="14.5" customHeight="1" x14ac:dyDescent="0.15">
      <c r="B50" s="64"/>
      <c r="D50" s="92" t="s">
        <v>143</v>
      </c>
      <c r="E50" s="93"/>
      <c r="F50" s="93"/>
      <c r="G50" s="92" t="s">
        <v>142</v>
      </c>
      <c r="H50" s="93"/>
      <c r="I50" s="93"/>
      <c r="J50" s="93"/>
      <c r="K50" s="93"/>
      <c r="L50" s="64"/>
    </row>
    <row r="51" spans="1:31" x14ac:dyDescent="0.15">
      <c r="B51" s="90"/>
      <c r="L51" s="90"/>
    </row>
    <row r="52" spans="1:31" x14ac:dyDescent="0.15">
      <c r="B52" s="90"/>
      <c r="L52" s="90"/>
    </row>
    <row r="53" spans="1:31" x14ac:dyDescent="0.15">
      <c r="B53" s="90"/>
      <c r="L53" s="90"/>
    </row>
    <row r="54" spans="1:31" x14ac:dyDescent="0.15">
      <c r="B54" s="90"/>
      <c r="L54" s="90"/>
    </row>
    <row r="55" spans="1:31" x14ac:dyDescent="0.15">
      <c r="B55" s="90"/>
      <c r="L55" s="90"/>
    </row>
    <row r="56" spans="1:31" x14ac:dyDescent="0.15">
      <c r="B56" s="90"/>
      <c r="L56" s="90"/>
    </row>
    <row r="57" spans="1:31" x14ac:dyDescent="0.15">
      <c r="B57" s="90"/>
      <c r="L57" s="90"/>
    </row>
    <row r="58" spans="1:31" x14ac:dyDescent="0.15">
      <c r="B58" s="90"/>
      <c r="L58" s="90"/>
    </row>
    <row r="59" spans="1:31" x14ac:dyDescent="0.15">
      <c r="B59" s="90"/>
      <c r="L59" s="90"/>
    </row>
    <row r="60" spans="1:31" x14ac:dyDescent="0.15">
      <c r="B60" s="90"/>
      <c r="L60" s="90"/>
    </row>
    <row r="61" spans="1:31" s="1" customFormat="1" ht="13" x14ac:dyDescent="0.15">
      <c r="A61" s="2"/>
      <c r="B61" s="3"/>
      <c r="C61" s="2"/>
      <c r="D61" s="88" t="s">
        <v>139</v>
      </c>
      <c r="E61" s="86"/>
      <c r="F61" s="89" t="s">
        <v>138</v>
      </c>
      <c r="G61" s="88" t="s">
        <v>139</v>
      </c>
      <c r="H61" s="86"/>
      <c r="I61" s="86"/>
      <c r="J61" s="87" t="s">
        <v>138</v>
      </c>
      <c r="K61" s="86"/>
      <c r="L61" s="64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</row>
    <row r="62" spans="1:31" x14ac:dyDescent="0.15">
      <c r="B62" s="90"/>
      <c r="L62" s="90"/>
    </row>
    <row r="63" spans="1:31" x14ac:dyDescent="0.15">
      <c r="B63" s="90"/>
      <c r="L63" s="90"/>
    </row>
    <row r="64" spans="1:31" x14ac:dyDescent="0.15">
      <c r="B64" s="90"/>
      <c r="L64" s="90"/>
    </row>
    <row r="65" spans="1:31" s="1" customFormat="1" ht="13" x14ac:dyDescent="0.15">
      <c r="A65" s="2"/>
      <c r="B65" s="3"/>
      <c r="C65" s="2"/>
      <c r="D65" s="92" t="s">
        <v>141</v>
      </c>
      <c r="E65" s="91"/>
      <c r="F65" s="91"/>
      <c r="G65" s="92" t="s">
        <v>140</v>
      </c>
      <c r="H65" s="91"/>
      <c r="I65" s="91"/>
      <c r="J65" s="91"/>
      <c r="K65" s="91"/>
      <c r="L65" s="64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</row>
    <row r="66" spans="1:31" x14ac:dyDescent="0.15">
      <c r="B66" s="90"/>
      <c r="L66" s="90"/>
    </row>
    <row r="67" spans="1:31" x14ac:dyDescent="0.15">
      <c r="B67" s="90"/>
      <c r="L67" s="90"/>
    </row>
    <row r="68" spans="1:31" x14ac:dyDescent="0.15">
      <c r="B68" s="90"/>
      <c r="L68" s="90"/>
    </row>
    <row r="69" spans="1:31" x14ac:dyDescent="0.15">
      <c r="B69" s="90"/>
      <c r="L69" s="90"/>
    </row>
    <row r="70" spans="1:31" x14ac:dyDescent="0.15">
      <c r="B70" s="90"/>
      <c r="L70" s="90"/>
    </row>
    <row r="71" spans="1:31" x14ac:dyDescent="0.15">
      <c r="B71" s="90"/>
      <c r="L71" s="90"/>
    </row>
    <row r="72" spans="1:31" x14ac:dyDescent="0.15">
      <c r="B72" s="90"/>
      <c r="L72" s="90"/>
    </row>
    <row r="73" spans="1:31" x14ac:dyDescent="0.15">
      <c r="B73" s="90"/>
      <c r="L73" s="90"/>
    </row>
    <row r="74" spans="1:31" x14ac:dyDescent="0.15">
      <c r="B74" s="90"/>
      <c r="L74" s="90"/>
    </row>
    <row r="75" spans="1:31" x14ac:dyDescent="0.15">
      <c r="B75" s="90"/>
      <c r="L75" s="90"/>
    </row>
    <row r="76" spans="1:31" s="1" customFormat="1" ht="13" x14ac:dyDescent="0.15">
      <c r="A76" s="2"/>
      <c r="B76" s="3"/>
      <c r="C76" s="2"/>
      <c r="D76" s="88" t="s">
        <v>139</v>
      </c>
      <c r="E76" s="86"/>
      <c r="F76" s="89" t="s">
        <v>138</v>
      </c>
      <c r="G76" s="88" t="s">
        <v>139</v>
      </c>
      <c r="H76" s="86"/>
      <c r="I76" s="86"/>
      <c r="J76" s="87" t="s">
        <v>138</v>
      </c>
      <c r="K76" s="86"/>
      <c r="L76" s="64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</row>
    <row r="77" spans="1:31" s="1" customFormat="1" ht="14.5" customHeight="1" x14ac:dyDescent="0.15">
      <c r="A77" s="2"/>
      <c r="B77" s="5"/>
      <c r="C77" s="4"/>
      <c r="D77" s="4"/>
      <c r="E77" s="4"/>
      <c r="F77" s="4"/>
      <c r="G77" s="4"/>
      <c r="H77" s="4"/>
      <c r="I77" s="4"/>
      <c r="J77" s="4"/>
      <c r="K77" s="4"/>
      <c r="L77" s="64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</row>
    <row r="81" spans="1:47" s="1" customFormat="1" ht="7" customHeight="1" x14ac:dyDescent="0.15">
      <c r="A81" s="2"/>
      <c r="B81" s="75"/>
      <c r="C81" s="74"/>
      <c r="D81" s="74"/>
      <c r="E81" s="74"/>
      <c r="F81" s="74"/>
      <c r="G81" s="74"/>
      <c r="H81" s="74"/>
      <c r="I81" s="74"/>
      <c r="J81" s="74"/>
      <c r="K81" s="74"/>
      <c r="L81" s="64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</row>
    <row r="82" spans="1:47" s="1" customFormat="1" ht="25" customHeight="1" x14ac:dyDescent="0.15">
      <c r="A82" s="2"/>
      <c r="B82" s="3"/>
      <c r="C82" s="73" t="s">
        <v>137</v>
      </c>
      <c r="D82" s="2"/>
      <c r="E82" s="2"/>
      <c r="F82" s="2"/>
      <c r="G82" s="2"/>
      <c r="H82" s="2"/>
      <c r="I82" s="2"/>
      <c r="J82" s="2"/>
      <c r="K82" s="2"/>
      <c r="L82" s="64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</row>
    <row r="83" spans="1:47" s="1" customFormat="1" ht="7" customHeight="1" x14ac:dyDescent="0.15">
      <c r="A83" s="2"/>
      <c r="B83" s="3"/>
      <c r="C83" s="2"/>
      <c r="D83" s="2"/>
      <c r="E83" s="2"/>
      <c r="F83" s="2"/>
      <c r="G83" s="2"/>
      <c r="H83" s="2"/>
      <c r="I83" s="2"/>
      <c r="J83" s="2"/>
      <c r="K83" s="2"/>
      <c r="L83" s="64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</row>
    <row r="84" spans="1:47" s="1" customFormat="1" ht="12" customHeight="1" x14ac:dyDescent="0.15">
      <c r="A84" s="2"/>
      <c r="B84" s="3"/>
      <c r="C84" s="66" t="s">
        <v>129</v>
      </c>
      <c r="D84" s="2"/>
      <c r="E84" s="2"/>
      <c r="F84" s="2"/>
      <c r="G84" s="2"/>
      <c r="H84" s="2"/>
      <c r="I84" s="2"/>
      <c r="J84" s="2"/>
      <c r="K84" s="2"/>
      <c r="L84" s="64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</row>
    <row r="85" spans="1:47" s="1" customFormat="1" ht="16.5" customHeight="1" x14ac:dyDescent="0.15">
      <c r="A85" s="2"/>
      <c r="B85" s="3"/>
      <c r="C85" s="2"/>
      <c r="D85" s="2"/>
      <c r="E85" s="72" t="str">
        <f>E7</f>
        <v>Polyfunkčný objekt  s.č. 49- stavebné úpravy</v>
      </c>
      <c r="F85" s="71"/>
      <c r="G85" s="71"/>
      <c r="H85" s="71"/>
      <c r="I85" s="2"/>
      <c r="J85" s="2"/>
      <c r="K85" s="2"/>
      <c r="L85" s="64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</row>
    <row r="86" spans="1:47" s="1" customFormat="1" ht="12" customHeight="1" x14ac:dyDescent="0.15">
      <c r="A86" s="2"/>
      <c r="B86" s="3"/>
      <c r="C86" s="66" t="s">
        <v>128</v>
      </c>
      <c r="D86" s="2"/>
      <c r="E86" s="2"/>
      <c r="F86" s="2"/>
      <c r="G86" s="2"/>
      <c r="H86" s="2"/>
      <c r="I86" s="2"/>
      <c r="J86" s="2"/>
      <c r="K86" s="2"/>
      <c r="L86" s="64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</row>
    <row r="87" spans="1:47" s="1" customFormat="1" ht="16.5" customHeight="1" x14ac:dyDescent="0.15">
      <c r="A87" s="2"/>
      <c r="B87" s="3"/>
      <c r="C87" s="2"/>
      <c r="D87" s="2"/>
      <c r="E87" s="70" t="str">
        <f>E9</f>
        <v xml:space="preserve">02 - Vykurovanie  </v>
      </c>
      <c r="F87" s="69"/>
      <c r="G87" s="69"/>
      <c r="H87" s="69"/>
      <c r="I87" s="2"/>
      <c r="J87" s="2"/>
      <c r="K87" s="2"/>
      <c r="L87" s="64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</row>
    <row r="88" spans="1:47" s="1" customFormat="1" ht="7" customHeight="1" x14ac:dyDescent="0.15">
      <c r="A88" s="2"/>
      <c r="B88" s="3"/>
      <c r="C88" s="2"/>
      <c r="D88" s="2"/>
      <c r="E88" s="2"/>
      <c r="F88" s="2"/>
      <c r="G88" s="2"/>
      <c r="H88" s="2"/>
      <c r="I88" s="2"/>
      <c r="J88" s="2"/>
      <c r="K88" s="2"/>
      <c r="L88" s="64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</row>
    <row r="89" spans="1:47" s="1" customFormat="1" ht="12" customHeight="1" x14ac:dyDescent="0.15">
      <c r="A89" s="2"/>
      <c r="B89" s="3"/>
      <c r="C89" s="66" t="s">
        <v>127</v>
      </c>
      <c r="D89" s="2"/>
      <c r="E89" s="2"/>
      <c r="F89" s="67" t="str">
        <f>F12</f>
        <v xml:space="preserve">Hruštín </v>
      </c>
      <c r="G89" s="2"/>
      <c r="H89" s="2"/>
      <c r="I89" s="66" t="s">
        <v>126</v>
      </c>
      <c r="J89" s="68" t="str">
        <f>IF(J12="","",J12)</f>
        <v>8. 11. 2019</v>
      </c>
      <c r="K89" s="2"/>
      <c r="L89" s="64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</row>
    <row r="90" spans="1:47" s="1" customFormat="1" ht="7" customHeight="1" x14ac:dyDescent="0.15">
      <c r="A90" s="2"/>
      <c r="B90" s="3"/>
      <c r="C90" s="2"/>
      <c r="D90" s="2"/>
      <c r="E90" s="2"/>
      <c r="F90" s="2"/>
      <c r="G90" s="2"/>
      <c r="H90" s="2"/>
      <c r="I90" s="2"/>
      <c r="J90" s="2"/>
      <c r="K90" s="2"/>
      <c r="L90" s="64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</row>
    <row r="91" spans="1:47" s="1" customFormat="1" ht="15.25" customHeight="1" x14ac:dyDescent="0.15">
      <c r="A91" s="2"/>
      <c r="B91" s="3"/>
      <c r="C91" s="66" t="s">
        <v>125</v>
      </c>
      <c r="D91" s="2"/>
      <c r="E91" s="2"/>
      <c r="F91" s="67" t="str">
        <f>E15</f>
        <v xml:space="preserve">Obec Hruštín </v>
      </c>
      <c r="G91" s="2"/>
      <c r="H91" s="2"/>
      <c r="I91" s="66" t="s">
        <v>124</v>
      </c>
      <c r="J91" s="65" t="str">
        <f>E21</f>
        <v xml:space="preserve"> </v>
      </c>
      <c r="K91" s="2"/>
      <c r="L91" s="64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</row>
    <row r="92" spans="1:47" s="1" customFormat="1" ht="28" customHeight="1" x14ac:dyDescent="0.15">
      <c r="A92" s="2"/>
      <c r="B92" s="3"/>
      <c r="C92" s="66" t="s">
        <v>123</v>
      </c>
      <c r="D92" s="2"/>
      <c r="E92" s="2"/>
      <c r="F92" s="67" t="str">
        <f>IF(E18="","",E18)</f>
        <v xml:space="preserve">Jaroslav Zajac </v>
      </c>
      <c r="G92" s="2"/>
      <c r="H92" s="2"/>
      <c r="I92" s="66" t="s">
        <v>122</v>
      </c>
      <c r="J92" s="65" t="str">
        <f>E24</f>
        <v xml:space="preserve">Jaroslav Zajac  , 0903 887765 </v>
      </c>
      <c r="K92" s="2"/>
      <c r="L92" s="64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</row>
    <row r="93" spans="1:47" s="1" customFormat="1" ht="10.25" customHeight="1" x14ac:dyDescent="0.15">
      <c r="A93" s="2"/>
      <c r="B93" s="3"/>
      <c r="C93" s="2"/>
      <c r="D93" s="2"/>
      <c r="E93" s="2"/>
      <c r="F93" s="2"/>
      <c r="G93" s="2"/>
      <c r="H93" s="2"/>
      <c r="I93" s="2"/>
      <c r="J93" s="2"/>
      <c r="K93" s="2"/>
      <c r="L93" s="64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</row>
    <row r="94" spans="1:47" s="1" customFormat="1" ht="29.25" customHeight="1" x14ac:dyDescent="0.15">
      <c r="A94" s="2"/>
      <c r="B94" s="3"/>
      <c r="C94" s="85" t="s">
        <v>136</v>
      </c>
      <c r="D94" s="83"/>
      <c r="E94" s="83"/>
      <c r="F94" s="83"/>
      <c r="G94" s="83"/>
      <c r="H94" s="83"/>
      <c r="I94" s="83"/>
      <c r="J94" s="84" t="s">
        <v>114</v>
      </c>
      <c r="K94" s="83"/>
      <c r="L94" s="64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</row>
    <row r="95" spans="1:47" s="1" customFormat="1" ht="10.25" customHeight="1" x14ac:dyDescent="0.15">
      <c r="A95" s="2"/>
      <c r="B95" s="3"/>
      <c r="C95" s="2"/>
      <c r="D95" s="2"/>
      <c r="E95" s="2"/>
      <c r="F95" s="2"/>
      <c r="G95" s="2"/>
      <c r="H95" s="2"/>
      <c r="I95" s="2"/>
      <c r="J95" s="2"/>
      <c r="K95" s="2"/>
      <c r="L95" s="64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</row>
    <row r="96" spans="1:47" s="1" customFormat="1" ht="23" customHeight="1" x14ac:dyDescent="0.15">
      <c r="A96" s="2"/>
      <c r="B96" s="3"/>
      <c r="C96" s="82" t="s">
        <v>105</v>
      </c>
      <c r="D96" s="2"/>
      <c r="E96" s="2"/>
      <c r="F96" s="2"/>
      <c r="G96" s="2"/>
      <c r="H96" s="2"/>
      <c r="I96" s="2"/>
      <c r="J96" s="81">
        <f>J121</f>
        <v>3946.8639999999996</v>
      </c>
      <c r="K96" s="2"/>
      <c r="L96" s="64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U96" s="7" t="s">
        <v>104</v>
      </c>
    </row>
    <row r="97" spans="1:31" s="76" customFormat="1" ht="25" customHeight="1" x14ac:dyDescent="0.15">
      <c r="B97" s="77"/>
      <c r="D97" s="80" t="s">
        <v>135</v>
      </c>
      <c r="E97" s="79"/>
      <c r="F97" s="79"/>
      <c r="G97" s="79"/>
      <c r="H97" s="79"/>
      <c r="I97" s="79"/>
      <c r="J97" s="78">
        <f>J122</f>
        <v>739.93</v>
      </c>
      <c r="L97" s="77"/>
    </row>
    <row r="98" spans="1:31" s="76" customFormat="1" ht="25" customHeight="1" x14ac:dyDescent="0.15">
      <c r="B98" s="77"/>
      <c r="D98" s="80" t="s">
        <v>134</v>
      </c>
      <c r="E98" s="79"/>
      <c r="F98" s="79"/>
      <c r="G98" s="79"/>
      <c r="H98" s="79"/>
      <c r="I98" s="79"/>
      <c r="J98" s="78">
        <f>J126</f>
        <v>989.2589999999999</v>
      </c>
      <c r="L98" s="77"/>
    </row>
    <row r="99" spans="1:31" s="76" customFormat="1" ht="25" customHeight="1" x14ac:dyDescent="0.15">
      <c r="B99" s="77"/>
      <c r="D99" s="80" t="s">
        <v>133</v>
      </c>
      <c r="E99" s="79"/>
      <c r="F99" s="79"/>
      <c r="G99" s="79"/>
      <c r="H99" s="79"/>
      <c r="I99" s="79"/>
      <c r="J99" s="78">
        <f>J134</f>
        <v>962.78399999999999</v>
      </c>
      <c r="L99" s="77"/>
    </row>
    <row r="100" spans="1:31" s="76" customFormat="1" ht="25" customHeight="1" x14ac:dyDescent="0.15">
      <c r="B100" s="77"/>
      <c r="D100" s="80" t="s">
        <v>132</v>
      </c>
      <c r="E100" s="79"/>
      <c r="F100" s="79"/>
      <c r="G100" s="79"/>
      <c r="H100" s="79"/>
      <c r="I100" s="79"/>
      <c r="J100" s="78">
        <f>J137</f>
        <v>678.84300000000007</v>
      </c>
      <c r="L100" s="77"/>
    </row>
    <row r="101" spans="1:31" s="76" customFormat="1" ht="25" customHeight="1" x14ac:dyDescent="0.15">
      <c r="B101" s="77"/>
      <c r="D101" s="80" t="s">
        <v>131</v>
      </c>
      <c r="E101" s="79"/>
      <c r="F101" s="79"/>
      <c r="G101" s="79"/>
      <c r="H101" s="79"/>
      <c r="I101" s="79"/>
      <c r="J101" s="78">
        <f>J149</f>
        <v>576.048</v>
      </c>
      <c r="L101" s="77"/>
    </row>
    <row r="102" spans="1:31" s="1" customFormat="1" ht="22" customHeight="1" x14ac:dyDescent="0.15">
      <c r="A102" s="2"/>
      <c r="B102" s="3"/>
      <c r="C102" s="2"/>
      <c r="D102" s="2"/>
      <c r="E102" s="2"/>
      <c r="F102" s="2"/>
      <c r="G102" s="2"/>
      <c r="H102" s="2"/>
      <c r="I102" s="2"/>
      <c r="J102" s="2"/>
      <c r="K102" s="2"/>
      <c r="L102" s="64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</row>
    <row r="103" spans="1:31" s="1" customFormat="1" ht="7" customHeight="1" x14ac:dyDescent="0.15">
      <c r="A103" s="2"/>
      <c r="B103" s="5"/>
      <c r="C103" s="4"/>
      <c r="D103" s="4"/>
      <c r="E103" s="4"/>
      <c r="F103" s="4"/>
      <c r="G103" s="4"/>
      <c r="H103" s="4"/>
      <c r="I103" s="4"/>
      <c r="J103" s="4"/>
      <c r="K103" s="4"/>
      <c r="L103" s="64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</row>
    <row r="107" spans="1:31" s="1" customFormat="1" ht="7" customHeight="1" x14ac:dyDescent="0.15">
      <c r="A107" s="2"/>
      <c r="B107" s="75"/>
      <c r="C107" s="74"/>
      <c r="D107" s="74"/>
      <c r="E107" s="74"/>
      <c r="F107" s="74"/>
      <c r="G107" s="74"/>
      <c r="H107" s="74"/>
      <c r="I107" s="74"/>
      <c r="J107" s="74"/>
      <c r="K107" s="74"/>
      <c r="L107" s="64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</row>
    <row r="108" spans="1:31" s="1" customFormat="1" ht="25" customHeight="1" x14ac:dyDescent="0.15">
      <c r="A108" s="2"/>
      <c r="B108" s="3"/>
      <c r="C108" s="73" t="s">
        <v>130</v>
      </c>
      <c r="D108" s="2"/>
      <c r="E108" s="2"/>
      <c r="F108" s="2"/>
      <c r="G108" s="2"/>
      <c r="H108" s="2"/>
      <c r="I108" s="2"/>
      <c r="J108" s="2"/>
      <c r="K108" s="2"/>
      <c r="L108" s="64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</row>
    <row r="109" spans="1:31" s="1" customFormat="1" ht="7" customHeight="1" x14ac:dyDescent="0.15">
      <c r="A109" s="2"/>
      <c r="B109" s="3"/>
      <c r="C109" s="2"/>
      <c r="D109" s="2"/>
      <c r="E109" s="2"/>
      <c r="F109" s="2"/>
      <c r="G109" s="2"/>
      <c r="H109" s="2"/>
      <c r="I109" s="2"/>
      <c r="J109" s="2"/>
      <c r="K109" s="2"/>
      <c r="L109" s="64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</row>
    <row r="110" spans="1:31" s="1" customFormat="1" ht="12" customHeight="1" x14ac:dyDescent="0.15">
      <c r="A110" s="2"/>
      <c r="B110" s="3"/>
      <c r="C110" s="66" t="s">
        <v>129</v>
      </c>
      <c r="D110" s="2"/>
      <c r="E110" s="2"/>
      <c r="F110" s="2"/>
      <c r="G110" s="2"/>
      <c r="H110" s="2"/>
      <c r="I110" s="2"/>
      <c r="J110" s="2"/>
      <c r="K110" s="2"/>
      <c r="L110" s="64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</row>
    <row r="111" spans="1:31" s="1" customFormat="1" ht="16.5" customHeight="1" x14ac:dyDescent="0.15">
      <c r="A111" s="2"/>
      <c r="B111" s="3"/>
      <c r="C111" s="2"/>
      <c r="D111" s="2"/>
      <c r="E111" s="72" t="str">
        <f>E7</f>
        <v>Polyfunkčný objekt  s.č. 49- stavebné úpravy</v>
      </c>
      <c r="F111" s="71"/>
      <c r="G111" s="71"/>
      <c r="H111" s="71"/>
      <c r="I111" s="2"/>
      <c r="J111" s="2"/>
      <c r="K111" s="2"/>
      <c r="L111" s="64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</row>
    <row r="112" spans="1:31" s="1" customFormat="1" ht="12" customHeight="1" x14ac:dyDescent="0.15">
      <c r="A112" s="2"/>
      <c r="B112" s="3"/>
      <c r="C112" s="66" t="s">
        <v>128</v>
      </c>
      <c r="D112" s="2"/>
      <c r="E112" s="2"/>
      <c r="F112" s="2"/>
      <c r="G112" s="2"/>
      <c r="H112" s="2"/>
      <c r="I112" s="2"/>
      <c r="J112" s="2"/>
      <c r="K112" s="2"/>
      <c r="L112" s="64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</row>
    <row r="113" spans="1:65" s="1" customFormat="1" ht="16.5" customHeight="1" x14ac:dyDescent="0.15">
      <c r="A113" s="2"/>
      <c r="B113" s="3"/>
      <c r="C113" s="2"/>
      <c r="D113" s="2"/>
      <c r="E113" s="70" t="str">
        <f>E9</f>
        <v xml:space="preserve">02 - Vykurovanie  </v>
      </c>
      <c r="F113" s="69"/>
      <c r="G113" s="69"/>
      <c r="H113" s="69"/>
      <c r="I113" s="2"/>
      <c r="J113" s="2"/>
      <c r="K113" s="2"/>
      <c r="L113" s="64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</row>
    <row r="114" spans="1:65" s="1" customFormat="1" ht="7" customHeight="1" x14ac:dyDescent="0.15">
      <c r="A114" s="2"/>
      <c r="B114" s="3"/>
      <c r="C114" s="2"/>
      <c r="D114" s="2"/>
      <c r="E114" s="2"/>
      <c r="F114" s="2"/>
      <c r="G114" s="2"/>
      <c r="H114" s="2"/>
      <c r="I114" s="2"/>
      <c r="J114" s="2"/>
      <c r="K114" s="2"/>
      <c r="L114" s="64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</row>
    <row r="115" spans="1:65" s="1" customFormat="1" ht="12" customHeight="1" x14ac:dyDescent="0.15">
      <c r="A115" s="2"/>
      <c r="B115" s="3"/>
      <c r="C115" s="66" t="s">
        <v>127</v>
      </c>
      <c r="D115" s="2"/>
      <c r="E115" s="2"/>
      <c r="F115" s="67" t="str">
        <f>F12</f>
        <v xml:space="preserve">Hruštín </v>
      </c>
      <c r="G115" s="2"/>
      <c r="H115" s="2"/>
      <c r="I115" s="66" t="s">
        <v>126</v>
      </c>
      <c r="J115" s="68" t="str">
        <f>IF(J12="","",J12)</f>
        <v>8. 11. 2019</v>
      </c>
      <c r="K115" s="2"/>
      <c r="L115" s="64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</row>
    <row r="116" spans="1:65" s="1" customFormat="1" ht="7" customHeight="1" x14ac:dyDescent="0.15">
      <c r="A116" s="2"/>
      <c r="B116" s="3"/>
      <c r="C116" s="2"/>
      <c r="D116" s="2"/>
      <c r="E116" s="2"/>
      <c r="F116" s="2"/>
      <c r="G116" s="2"/>
      <c r="H116" s="2"/>
      <c r="I116" s="2"/>
      <c r="J116" s="2"/>
      <c r="K116" s="2"/>
      <c r="L116" s="64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</row>
    <row r="117" spans="1:65" s="1" customFormat="1" ht="15.25" customHeight="1" x14ac:dyDescent="0.15">
      <c r="A117" s="2"/>
      <c r="B117" s="3"/>
      <c r="C117" s="66" t="s">
        <v>125</v>
      </c>
      <c r="D117" s="2"/>
      <c r="E117" s="2"/>
      <c r="F117" s="67" t="str">
        <f>E15</f>
        <v xml:space="preserve">Obec Hruštín </v>
      </c>
      <c r="G117" s="2"/>
      <c r="H117" s="2"/>
      <c r="I117" s="66" t="s">
        <v>124</v>
      </c>
      <c r="J117" s="65" t="str">
        <f>E21</f>
        <v xml:space="preserve"> </v>
      </c>
      <c r="K117" s="2"/>
      <c r="L117" s="64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</row>
    <row r="118" spans="1:65" s="1" customFormat="1" ht="28" customHeight="1" x14ac:dyDescent="0.15">
      <c r="A118" s="2"/>
      <c r="B118" s="3"/>
      <c r="C118" s="66" t="s">
        <v>123</v>
      </c>
      <c r="D118" s="2"/>
      <c r="E118" s="2"/>
      <c r="F118" s="67" t="str">
        <f>IF(E18="","",E18)</f>
        <v xml:space="preserve">Jaroslav Zajac </v>
      </c>
      <c r="G118" s="2"/>
      <c r="H118" s="2"/>
      <c r="I118" s="66" t="s">
        <v>122</v>
      </c>
      <c r="J118" s="65" t="str">
        <f>E24</f>
        <v xml:space="preserve">Jaroslav Zajac  , 0903 887765 </v>
      </c>
      <c r="K118" s="2"/>
      <c r="L118" s="64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</row>
    <row r="119" spans="1:65" s="1" customFormat="1" ht="10.25" customHeight="1" x14ac:dyDescent="0.15">
      <c r="A119" s="2"/>
      <c r="B119" s="3"/>
      <c r="C119" s="2"/>
      <c r="D119" s="2"/>
      <c r="E119" s="2"/>
      <c r="F119" s="2"/>
      <c r="G119" s="2"/>
      <c r="H119" s="2"/>
      <c r="I119" s="2"/>
      <c r="J119" s="2"/>
      <c r="K119" s="2"/>
      <c r="L119" s="64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</row>
    <row r="120" spans="1:65" s="53" customFormat="1" ht="29.25" customHeight="1" x14ac:dyDescent="0.15">
      <c r="A120" s="54"/>
      <c r="B120" s="63"/>
      <c r="C120" s="62" t="s">
        <v>121</v>
      </c>
      <c r="D120" s="61" t="s">
        <v>120</v>
      </c>
      <c r="E120" s="61" t="s">
        <v>119</v>
      </c>
      <c r="F120" s="61" t="s">
        <v>118</v>
      </c>
      <c r="G120" s="61" t="s">
        <v>117</v>
      </c>
      <c r="H120" s="61" t="s">
        <v>116</v>
      </c>
      <c r="I120" s="61" t="s">
        <v>115</v>
      </c>
      <c r="J120" s="60" t="s">
        <v>114</v>
      </c>
      <c r="K120" s="59" t="s">
        <v>113</v>
      </c>
      <c r="L120" s="58"/>
      <c r="M120" s="57" t="s">
        <v>7</v>
      </c>
      <c r="N120" s="56" t="s">
        <v>112</v>
      </c>
      <c r="O120" s="56" t="s">
        <v>111</v>
      </c>
      <c r="P120" s="56" t="s">
        <v>110</v>
      </c>
      <c r="Q120" s="56" t="s">
        <v>109</v>
      </c>
      <c r="R120" s="56" t="s">
        <v>108</v>
      </c>
      <c r="S120" s="56" t="s">
        <v>107</v>
      </c>
      <c r="T120" s="55" t="s">
        <v>106</v>
      </c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</row>
    <row r="121" spans="1:65" s="1" customFormat="1" ht="23" customHeight="1" x14ac:dyDescent="0.2">
      <c r="A121" s="2"/>
      <c r="B121" s="3"/>
      <c r="C121" s="52" t="s">
        <v>105</v>
      </c>
      <c r="D121" s="2"/>
      <c r="E121" s="2"/>
      <c r="F121" s="2"/>
      <c r="G121" s="2"/>
      <c r="H121" s="2"/>
      <c r="I121" s="2"/>
      <c r="J121" s="51">
        <f>BK121</f>
        <v>3946.8639999999996</v>
      </c>
      <c r="K121" s="2"/>
      <c r="L121" s="3"/>
      <c r="M121" s="50"/>
      <c r="N121" s="49"/>
      <c r="O121" s="47"/>
      <c r="P121" s="48">
        <f>P122+P126+P134+P137+P149</f>
        <v>0</v>
      </c>
      <c r="Q121" s="47"/>
      <c r="R121" s="48">
        <f>R122+R126+R134+R137+R149</f>
        <v>0</v>
      </c>
      <c r="S121" s="47"/>
      <c r="T121" s="46">
        <f>T122+T126+T134+T137+T149</f>
        <v>0</v>
      </c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T121" s="7" t="s">
        <v>13</v>
      </c>
      <c r="AU121" s="7" t="s">
        <v>104</v>
      </c>
      <c r="BK121" s="45">
        <f>BK122+BK126+BK134+BK137+BK149</f>
        <v>3946.8639999999996</v>
      </c>
    </row>
    <row r="122" spans="1:65" s="21" customFormat="1" ht="26" customHeight="1" x14ac:dyDescent="0.2">
      <c r="B122" s="29"/>
      <c r="D122" s="23" t="s">
        <v>13</v>
      </c>
      <c r="E122" s="31" t="s">
        <v>103</v>
      </c>
      <c r="F122" s="31" t="s">
        <v>102</v>
      </c>
      <c r="J122" s="30">
        <f>BK122</f>
        <v>739.93</v>
      </c>
      <c r="L122" s="29"/>
      <c r="M122" s="28"/>
      <c r="N122" s="26"/>
      <c r="O122" s="26"/>
      <c r="P122" s="27">
        <f>SUM(P123:P125)</f>
        <v>0</v>
      </c>
      <c r="Q122" s="26"/>
      <c r="R122" s="27">
        <f>SUM(R123:R125)</f>
        <v>0</v>
      </c>
      <c r="S122" s="26"/>
      <c r="T122" s="25">
        <f>SUM(T123:T125)</f>
        <v>0</v>
      </c>
      <c r="AR122" s="23" t="s">
        <v>2</v>
      </c>
      <c r="AT122" s="24" t="s">
        <v>13</v>
      </c>
      <c r="AU122" s="24" t="s">
        <v>12</v>
      </c>
      <c r="AY122" s="23" t="s">
        <v>3</v>
      </c>
      <c r="BK122" s="22">
        <f>SUM(BK123:BK125)</f>
        <v>739.93</v>
      </c>
    </row>
    <row r="123" spans="1:65" s="1" customFormat="1" ht="16.5" customHeight="1" x14ac:dyDescent="0.15">
      <c r="A123" s="2"/>
      <c r="B123" s="20"/>
      <c r="C123" s="19" t="s">
        <v>4</v>
      </c>
      <c r="D123" s="19" t="s">
        <v>5</v>
      </c>
      <c r="E123" s="18" t="s">
        <v>101</v>
      </c>
      <c r="F123" s="17" t="s">
        <v>100</v>
      </c>
      <c r="G123" s="16" t="s">
        <v>41</v>
      </c>
      <c r="H123" s="15">
        <v>10</v>
      </c>
      <c r="I123" s="15">
        <v>20.786999999999999</v>
      </c>
      <c r="J123" s="15">
        <f>ROUND(I123*H123,3)</f>
        <v>207.87</v>
      </c>
      <c r="K123" s="14"/>
      <c r="L123" s="3"/>
      <c r="M123" s="44" t="s">
        <v>7</v>
      </c>
      <c r="N123" s="43" t="s">
        <v>6</v>
      </c>
      <c r="O123" s="33">
        <v>0</v>
      </c>
      <c r="P123" s="33">
        <f>O123*H123</f>
        <v>0</v>
      </c>
      <c r="Q123" s="33">
        <v>0</v>
      </c>
      <c r="R123" s="33">
        <f>Q123*H123</f>
        <v>0</v>
      </c>
      <c r="S123" s="33">
        <v>0</v>
      </c>
      <c r="T123" s="32">
        <f>S123*H123</f>
        <v>0</v>
      </c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R123" s="6" t="s">
        <v>17</v>
      </c>
      <c r="AT123" s="6" t="s">
        <v>5</v>
      </c>
      <c r="AU123" s="6" t="s">
        <v>4</v>
      </c>
      <c r="AY123" s="7" t="s">
        <v>3</v>
      </c>
      <c r="BE123" s="9">
        <f>IF(N123="základná",J123,0)</f>
        <v>0</v>
      </c>
      <c r="BF123" s="9">
        <f>IF(N123="znížená",J123,0)</f>
        <v>207.87</v>
      </c>
      <c r="BG123" s="9">
        <f>IF(N123="zákl. prenesená",J123,0)</f>
        <v>0</v>
      </c>
      <c r="BH123" s="9">
        <f>IF(N123="zníž. prenesená",J123,0)</f>
        <v>0</v>
      </c>
      <c r="BI123" s="9">
        <f>IF(N123="nulová",J123,0)</f>
        <v>0</v>
      </c>
      <c r="BJ123" s="7" t="s">
        <v>2</v>
      </c>
      <c r="BK123" s="8">
        <f>ROUND(I123*H123,3)</f>
        <v>207.87</v>
      </c>
      <c r="BL123" s="7" t="s">
        <v>17</v>
      </c>
      <c r="BM123" s="6" t="s">
        <v>2</v>
      </c>
    </row>
    <row r="124" spans="1:65" s="1" customFormat="1" ht="16.5" customHeight="1" x14ac:dyDescent="0.15">
      <c r="A124" s="2"/>
      <c r="B124" s="20"/>
      <c r="C124" s="19" t="s">
        <v>2</v>
      </c>
      <c r="D124" s="19" t="s">
        <v>5</v>
      </c>
      <c r="E124" s="18" t="s">
        <v>99</v>
      </c>
      <c r="F124" s="17" t="s">
        <v>98</v>
      </c>
      <c r="G124" s="16" t="s">
        <v>41</v>
      </c>
      <c r="H124" s="15">
        <v>20</v>
      </c>
      <c r="I124" s="15">
        <v>25.076000000000001</v>
      </c>
      <c r="J124" s="15">
        <f>ROUND(I124*H124,3)</f>
        <v>501.52</v>
      </c>
      <c r="K124" s="14"/>
      <c r="L124" s="3"/>
      <c r="M124" s="44" t="s">
        <v>7</v>
      </c>
      <c r="N124" s="43" t="s">
        <v>6</v>
      </c>
      <c r="O124" s="33">
        <v>0</v>
      </c>
      <c r="P124" s="33">
        <f>O124*H124</f>
        <v>0</v>
      </c>
      <c r="Q124" s="33">
        <v>0</v>
      </c>
      <c r="R124" s="33">
        <f>Q124*H124</f>
        <v>0</v>
      </c>
      <c r="S124" s="33">
        <v>0</v>
      </c>
      <c r="T124" s="32">
        <f>S124*H124</f>
        <v>0</v>
      </c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R124" s="6" t="s">
        <v>17</v>
      </c>
      <c r="AT124" s="6" t="s">
        <v>5</v>
      </c>
      <c r="AU124" s="6" t="s">
        <v>4</v>
      </c>
      <c r="AY124" s="7" t="s">
        <v>3</v>
      </c>
      <c r="BE124" s="9">
        <f>IF(N124="základná",J124,0)</f>
        <v>0</v>
      </c>
      <c r="BF124" s="9">
        <f>IF(N124="znížená",J124,0)</f>
        <v>501.52</v>
      </c>
      <c r="BG124" s="9">
        <f>IF(N124="zákl. prenesená",J124,0)</f>
        <v>0</v>
      </c>
      <c r="BH124" s="9">
        <f>IF(N124="zníž. prenesená",J124,0)</f>
        <v>0</v>
      </c>
      <c r="BI124" s="9">
        <f>IF(N124="nulová",J124,0)</f>
        <v>0</v>
      </c>
      <c r="BJ124" s="7" t="s">
        <v>2</v>
      </c>
      <c r="BK124" s="8">
        <f>ROUND(I124*H124,3)</f>
        <v>501.52</v>
      </c>
      <c r="BL124" s="7" t="s">
        <v>17</v>
      </c>
      <c r="BM124" s="6" t="s">
        <v>1</v>
      </c>
    </row>
    <row r="125" spans="1:65" s="1" customFormat="1" ht="16.5" customHeight="1" x14ac:dyDescent="0.15">
      <c r="A125" s="2"/>
      <c r="B125" s="20"/>
      <c r="C125" s="19" t="s">
        <v>97</v>
      </c>
      <c r="D125" s="19" t="s">
        <v>5</v>
      </c>
      <c r="E125" s="18" t="s">
        <v>96</v>
      </c>
      <c r="F125" s="17" t="s">
        <v>95</v>
      </c>
      <c r="G125" s="16" t="s">
        <v>41</v>
      </c>
      <c r="H125" s="15">
        <v>30</v>
      </c>
      <c r="I125" s="15">
        <v>1.018</v>
      </c>
      <c r="J125" s="15">
        <f>ROUND(I125*H125,3)</f>
        <v>30.54</v>
      </c>
      <c r="K125" s="14"/>
      <c r="L125" s="3"/>
      <c r="M125" s="44" t="s">
        <v>7</v>
      </c>
      <c r="N125" s="43" t="s">
        <v>6</v>
      </c>
      <c r="O125" s="33">
        <v>0</v>
      </c>
      <c r="P125" s="33">
        <f>O125*H125</f>
        <v>0</v>
      </c>
      <c r="Q125" s="33">
        <v>0</v>
      </c>
      <c r="R125" s="33">
        <f>Q125*H125</f>
        <v>0</v>
      </c>
      <c r="S125" s="33">
        <v>0</v>
      </c>
      <c r="T125" s="32">
        <f>S125*H125</f>
        <v>0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R125" s="6" t="s">
        <v>17</v>
      </c>
      <c r="AT125" s="6" t="s">
        <v>5</v>
      </c>
      <c r="AU125" s="6" t="s">
        <v>4</v>
      </c>
      <c r="AY125" s="7" t="s">
        <v>3</v>
      </c>
      <c r="BE125" s="9">
        <f>IF(N125="základná",J125,0)</f>
        <v>0</v>
      </c>
      <c r="BF125" s="9">
        <f>IF(N125="znížená",J125,0)</f>
        <v>30.54</v>
      </c>
      <c r="BG125" s="9">
        <f>IF(N125="zákl. prenesená",J125,0)</f>
        <v>0</v>
      </c>
      <c r="BH125" s="9">
        <f>IF(N125="zníž. prenesená",J125,0)</f>
        <v>0</v>
      </c>
      <c r="BI125" s="9">
        <f>IF(N125="nulová",J125,0)</f>
        <v>0</v>
      </c>
      <c r="BJ125" s="7" t="s">
        <v>2</v>
      </c>
      <c r="BK125" s="8">
        <f>ROUND(I125*H125,3)</f>
        <v>30.54</v>
      </c>
      <c r="BL125" s="7" t="s">
        <v>17</v>
      </c>
      <c r="BM125" s="6" t="s">
        <v>87</v>
      </c>
    </row>
    <row r="126" spans="1:65" s="21" customFormat="1" ht="26" customHeight="1" x14ac:dyDescent="0.2">
      <c r="B126" s="29"/>
      <c r="D126" s="23" t="s">
        <v>13</v>
      </c>
      <c r="E126" s="31" t="s">
        <v>94</v>
      </c>
      <c r="F126" s="31" t="s">
        <v>93</v>
      </c>
      <c r="J126" s="30">
        <f>BK126</f>
        <v>989.2589999999999</v>
      </c>
      <c r="L126" s="29"/>
      <c r="M126" s="28"/>
      <c r="N126" s="26"/>
      <c r="O126" s="26"/>
      <c r="P126" s="27">
        <f>SUM(P127:P133)</f>
        <v>0</v>
      </c>
      <c r="Q126" s="26"/>
      <c r="R126" s="27">
        <f>SUM(R127:R133)</f>
        <v>0</v>
      </c>
      <c r="S126" s="26"/>
      <c r="T126" s="25">
        <f>SUM(T127:T133)</f>
        <v>0</v>
      </c>
      <c r="AR126" s="23" t="s">
        <v>2</v>
      </c>
      <c r="AT126" s="24" t="s">
        <v>13</v>
      </c>
      <c r="AU126" s="24" t="s">
        <v>12</v>
      </c>
      <c r="AY126" s="23" t="s">
        <v>3</v>
      </c>
      <c r="BK126" s="22">
        <f>SUM(BK127:BK133)</f>
        <v>989.2589999999999</v>
      </c>
    </row>
    <row r="127" spans="1:65" s="1" customFormat="1" ht="16.5" customHeight="1" x14ac:dyDescent="0.15">
      <c r="A127" s="2"/>
      <c r="B127" s="20"/>
      <c r="C127" s="19" t="s">
        <v>1</v>
      </c>
      <c r="D127" s="19" t="s">
        <v>5</v>
      </c>
      <c r="E127" s="18" t="s">
        <v>92</v>
      </c>
      <c r="F127" s="17" t="s">
        <v>91</v>
      </c>
      <c r="G127" s="16" t="s">
        <v>20</v>
      </c>
      <c r="H127" s="15">
        <v>4</v>
      </c>
      <c r="I127" s="15">
        <v>8.173</v>
      </c>
      <c r="J127" s="15">
        <f>ROUND(I127*H127,3)</f>
        <v>32.692</v>
      </c>
      <c r="K127" s="14"/>
      <c r="L127" s="3"/>
      <c r="M127" s="44" t="s">
        <v>7</v>
      </c>
      <c r="N127" s="43" t="s">
        <v>6</v>
      </c>
      <c r="O127" s="33">
        <v>0</v>
      </c>
      <c r="P127" s="33">
        <f>O127*H127</f>
        <v>0</v>
      </c>
      <c r="Q127" s="33">
        <v>0</v>
      </c>
      <c r="R127" s="33">
        <f>Q127*H127</f>
        <v>0</v>
      </c>
      <c r="S127" s="33">
        <v>0</v>
      </c>
      <c r="T127" s="32">
        <f>S127*H127</f>
        <v>0</v>
      </c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R127" s="6" t="s">
        <v>17</v>
      </c>
      <c r="AT127" s="6" t="s">
        <v>5</v>
      </c>
      <c r="AU127" s="6" t="s">
        <v>4</v>
      </c>
      <c r="AY127" s="7" t="s">
        <v>3</v>
      </c>
      <c r="BE127" s="9">
        <f>IF(N127="základná",J127,0)</f>
        <v>0</v>
      </c>
      <c r="BF127" s="9">
        <f>IF(N127="znížená",J127,0)</f>
        <v>32.692</v>
      </c>
      <c r="BG127" s="9">
        <f>IF(N127="zákl. prenesená",J127,0)</f>
        <v>0</v>
      </c>
      <c r="BH127" s="9">
        <f>IF(N127="zníž. prenesená",J127,0)</f>
        <v>0</v>
      </c>
      <c r="BI127" s="9">
        <f>IF(N127="nulová",J127,0)</f>
        <v>0</v>
      </c>
      <c r="BJ127" s="7" t="s">
        <v>2</v>
      </c>
      <c r="BK127" s="8">
        <f>ROUND(I127*H127,3)</f>
        <v>32.692</v>
      </c>
      <c r="BL127" s="7" t="s">
        <v>17</v>
      </c>
      <c r="BM127" s="6" t="s">
        <v>81</v>
      </c>
    </row>
    <row r="128" spans="1:65" s="1" customFormat="1" ht="16.5" customHeight="1" x14ac:dyDescent="0.15">
      <c r="A128" s="2"/>
      <c r="B128" s="20"/>
      <c r="C128" s="42" t="s">
        <v>90</v>
      </c>
      <c r="D128" s="42" t="s">
        <v>18</v>
      </c>
      <c r="E128" s="41" t="s">
        <v>89</v>
      </c>
      <c r="F128" s="40" t="s">
        <v>88</v>
      </c>
      <c r="G128" s="39" t="s">
        <v>20</v>
      </c>
      <c r="H128" s="38">
        <v>2</v>
      </c>
      <c r="I128" s="38">
        <v>15.667999999999999</v>
      </c>
      <c r="J128" s="38">
        <f>ROUND(I128*H128,3)</f>
        <v>31.335999999999999</v>
      </c>
      <c r="K128" s="37"/>
      <c r="L128" s="36"/>
      <c r="M128" s="35" t="s">
        <v>7</v>
      </c>
      <c r="N128" s="34" t="s">
        <v>6</v>
      </c>
      <c r="O128" s="33">
        <v>0</v>
      </c>
      <c r="P128" s="33">
        <f>O128*H128</f>
        <v>0</v>
      </c>
      <c r="Q128" s="33">
        <v>0</v>
      </c>
      <c r="R128" s="33">
        <f>Q128*H128</f>
        <v>0</v>
      </c>
      <c r="S128" s="33">
        <v>0</v>
      </c>
      <c r="T128" s="32">
        <f>S128*H128</f>
        <v>0</v>
      </c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R128" s="6" t="s">
        <v>19</v>
      </c>
      <c r="AT128" s="6" t="s">
        <v>18</v>
      </c>
      <c r="AU128" s="6" t="s">
        <v>4</v>
      </c>
      <c r="AY128" s="7" t="s">
        <v>3</v>
      </c>
      <c r="BE128" s="9">
        <f>IF(N128="základná",J128,0)</f>
        <v>0</v>
      </c>
      <c r="BF128" s="9">
        <f>IF(N128="znížená",J128,0)</f>
        <v>31.335999999999999</v>
      </c>
      <c r="BG128" s="9">
        <f>IF(N128="zákl. prenesená",J128,0)</f>
        <v>0</v>
      </c>
      <c r="BH128" s="9">
        <f>IF(N128="zníž. prenesená",J128,0)</f>
        <v>0</v>
      </c>
      <c r="BI128" s="9">
        <f>IF(N128="nulová",J128,0)</f>
        <v>0</v>
      </c>
      <c r="BJ128" s="7" t="s">
        <v>2</v>
      </c>
      <c r="BK128" s="8">
        <f>ROUND(I128*H128,3)</f>
        <v>31.335999999999999</v>
      </c>
      <c r="BL128" s="7" t="s">
        <v>17</v>
      </c>
      <c r="BM128" s="6" t="s">
        <v>75</v>
      </c>
    </row>
    <row r="129" spans="1:65" s="1" customFormat="1" ht="16.5" customHeight="1" x14ac:dyDescent="0.15">
      <c r="A129" s="2"/>
      <c r="B129" s="20"/>
      <c r="C129" s="42" t="s">
        <v>87</v>
      </c>
      <c r="D129" s="42" t="s">
        <v>18</v>
      </c>
      <c r="E129" s="41" t="s">
        <v>86</v>
      </c>
      <c r="F129" s="40" t="s">
        <v>85</v>
      </c>
      <c r="G129" s="39" t="s">
        <v>20</v>
      </c>
      <c r="H129" s="38">
        <v>1</v>
      </c>
      <c r="I129" s="38">
        <v>6.2859999999999996</v>
      </c>
      <c r="J129" s="38">
        <f>ROUND(I129*H129,3)</f>
        <v>6.2859999999999996</v>
      </c>
      <c r="K129" s="37"/>
      <c r="L129" s="36"/>
      <c r="M129" s="35" t="s">
        <v>7</v>
      </c>
      <c r="N129" s="34" t="s">
        <v>6</v>
      </c>
      <c r="O129" s="33">
        <v>0</v>
      </c>
      <c r="P129" s="33">
        <f>O129*H129</f>
        <v>0</v>
      </c>
      <c r="Q129" s="33">
        <v>0</v>
      </c>
      <c r="R129" s="33">
        <f>Q129*H129</f>
        <v>0</v>
      </c>
      <c r="S129" s="33">
        <v>0</v>
      </c>
      <c r="T129" s="32">
        <f>S129*H129</f>
        <v>0</v>
      </c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R129" s="6" t="s">
        <v>19</v>
      </c>
      <c r="AT129" s="6" t="s">
        <v>18</v>
      </c>
      <c r="AU129" s="6" t="s">
        <v>4</v>
      </c>
      <c r="AY129" s="7" t="s">
        <v>3</v>
      </c>
      <c r="BE129" s="9">
        <f>IF(N129="základná",J129,0)</f>
        <v>0</v>
      </c>
      <c r="BF129" s="9">
        <f>IF(N129="znížená",J129,0)</f>
        <v>6.2859999999999996</v>
      </c>
      <c r="BG129" s="9">
        <f>IF(N129="zákl. prenesená",J129,0)</f>
        <v>0</v>
      </c>
      <c r="BH129" s="9">
        <f>IF(N129="zníž. prenesená",J129,0)</f>
        <v>0</v>
      </c>
      <c r="BI129" s="9">
        <f>IF(N129="nulová",J129,0)</f>
        <v>0</v>
      </c>
      <c r="BJ129" s="7" t="s">
        <v>2</v>
      </c>
      <c r="BK129" s="8">
        <f>ROUND(I129*H129,3)</f>
        <v>6.2859999999999996</v>
      </c>
      <c r="BL129" s="7" t="s">
        <v>17</v>
      </c>
      <c r="BM129" s="6" t="s">
        <v>67</v>
      </c>
    </row>
    <row r="130" spans="1:65" s="1" customFormat="1" ht="16.5" customHeight="1" x14ac:dyDescent="0.15">
      <c r="A130" s="2"/>
      <c r="B130" s="20"/>
      <c r="C130" s="42" t="s">
        <v>84</v>
      </c>
      <c r="D130" s="42" t="s">
        <v>18</v>
      </c>
      <c r="E130" s="41" t="s">
        <v>83</v>
      </c>
      <c r="F130" s="40" t="s">
        <v>82</v>
      </c>
      <c r="G130" s="39" t="s">
        <v>20</v>
      </c>
      <c r="H130" s="38">
        <v>4</v>
      </c>
      <c r="I130" s="38">
        <v>28.545999999999999</v>
      </c>
      <c r="J130" s="38">
        <f>ROUND(I130*H130,3)</f>
        <v>114.184</v>
      </c>
      <c r="K130" s="37"/>
      <c r="L130" s="36"/>
      <c r="M130" s="35" t="s">
        <v>7</v>
      </c>
      <c r="N130" s="34" t="s">
        <v>6</v>
      </c>
      <c r="O130" s="33">
        <v>0</v>
      </c>
      <c r="P130" s="33">
        <f>O130*H130</f>
        <v>0</v>
      </c>
      <c r="Q130" s="33">
        <v>0</v>
      </c>
      <c r="R130" s="33">
        <f>Q130*H130</f>
        <v>0</v>
      </c>
      <c r="S130" s="33">
        <v>0</v>
      </c>
      <c r="T130" s="32">
        <f>S130*H130</f>
        <v>0</v>
      </c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R130" s="6" t="s">
        <v>19</v>
      </c>
      <c r="AT130" s="6" t="s">
        <v>18</v>
      </c>
      <c r="AU130" s="6" t="s">
        <v>4</v>
      </c>
      <c r="AY130" s="7" t="s">
        <v>3</v>
      </c>
      <c r="BE130" s="9">
        <f>IF(N130="základná",J130,0)</f>
        <v>0</v>
      </c>
      <c r="BF130" s="9">
        <f>IF(N130="znížená",J130,0)</f>
        <v>114.184</v>
      </c>
      <c r="BG130" s="9">
        <f>IF(N130="zákl. prenesená",J130,0)</f>
        <v>0</v>
      </c>
      <c r="BH130" s="9">
        <f>IF(N130="zníž. prenesená",J130,0)</f>
        <v>0</v>
      </c>
      <c r="BI130" s="9">
        <f>IF(N130="nulová",J130,0)</f>
        <v>0</v>
      </c>
      <c r="BJ130" s="7" t="s">
        <v>2</v>
      </c>
      <c r="BK130" s="8">
        <f>ROUND(I130*H130,3)</f>
        <v>114.184</v>
      </c>
      <c r="BL130" s="7" t="s">
        <v>17</v>
      </c>
      <c r="BM130" s="6" t="s">
        <v>58</v>
      </c>
    </row>
    <row r="131" spans="1:65" s="1" customFormat="1" ht="16.5" customHeight="1" x14ac:dyDescent="0.15">
      <c r="A131" s="2"/>
      <c r="B131" s="20"/>
      <c r="C131" s="42" t="s">
        <v>81</v>
      </c>
      <c r="D131" s="42" t="s">
        <v>18</v>
      </c>
      <c r="E131" s="41" t="s">
        <v>80</v>
      </c>
      <c r="F131" s="40" t="s">
        <v>79</v>
      </c>
      <c r="G131" s="39" t="s">
        <v>20</v>
      </c>
      <c r="H131" s="38">
        <v>1</v>
      </c>
      <c r="I131" s="38">
        <v>368.63</v>
      </c>
      <c r="J131" s="38">
        <f>ROUND(I131*H131,3)</f>
        <v>368.63</v>
      </c>
      <c r="K131" s="37"/>
      <c r="L131" s="36"/>
      <c r="M131" s="35" t="s">
        <v>7</v>
      </c>
      <c r="N131" s="34" t="s">
        <v>6</v>
      </c>
      <c r="O131" s="33">
        <v>0</v>
      </c>
      <c r="P131" s="33">
        <f>O131*H131</f>
        <v>0</v>
      </c>
      <c r="Q131" s="33">
        <v>0</v>
      </c>
      <c r="R131" s="33">
        <f>Q131*H131</f>
        <v>0</v>
      </c>
      <c r="S131" s="33">
        <v>0</v>
      </c>
      <c r="T131" s="32">
        <f>S131*H131</f>
        <v>0</v>
      </c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R131" s="6" t="s">
        <v>19</v>
      </c>
      <c r="AT131" s="6" t="s">
        <v>18</v>
      </c>
      <c r="AU131" s="6" t="s">
        <v>4</v>
      </c>
      <c r="AY131" s="7" t="s">
        <v>3</v>
      </c>
      <c r="BE131" s="9">
        <f>IF(N131="základná",J131,0)</f>
        <v>0</v>
      </c>
      <c r="BF131" s="9">
        <f>IF(N131="znížená",J131,0)</f>
        <v>368.63</v>
      </c>
      <c r="BG131" s="9">
        <f>IF(N131="zákl. prenesená",J131,0)</f>
        <v>0</v>
      </c>
      <c r="BH131" s="9">
        <f>IF(N131="zníž. prenesená",J131,0)</f>
        <v>0</v>
      </c>
      <c r="BI131" s="9">
        <f>IF(N131="nulová",J131,0)</f>
        <v>0</v>
      </c>
      <c r="BJ131" s="7" t="s">
        <v>2</v>
      </c>
      <c r="BK131" s="8">
        <f>ROUND(I131*H131,3)</f>
        <v>368.63</v>
      </c>
      <c r="BL131" s="7" t="s">
        <v>17</v>
      </c>
      <c r="BM131" s="6" t="s">
        <v>17</v>
      </c>
    </row>
    <row r="132" spans="1:65" s="1" customFormat="1" ht="16.5" customHeight="1" x14ac:dyDescent="0.15">
      <c r="A132" s="2"/>
      <c r="B132" s="20"/>
      <c r="C132" s="19" t="s">
        <v>78</v>
      </c>
      <c r="D132" s="19" t="s">
        <v>5</v>
      </c>
      <c r="E132" s="18" t="s">
        <v>77</v>
      </c>
      <c r="F132" s="17" t="s">
        <v>76</v>
      </c>
      <c r="G132" s="16" t="s">
        <v>20</v>
      </c>
      <c r="H132" s="15">
        <v>7</v>
      </c>
      <c r="I132" s="15">
        <v>30.260999999999999</v>
      </c>
      <c r="J132" s="15">
        <f>ROUND(I132*H132,3)</f>
        <v>211.827</v>
      </c>
      <c r="K132" s="14"/>
      <c r="L132" s="3"/>
      <c r="M132" s="44" t="s">
        <v>7</v>
      </c>
      <c r="N132" s="43" t="s">
        <v>6</v>
      </c>
      <c r="O132" s="33">
        <v>0</v>
      </c>
      <c r="P132" s="33">
        <f>O132*H132</f>
        <v>0</v>
      </c>
      <c r="Q132" s="33">
        <v>0</v>
      </c>
      <c r="R132" s="33">
        <f>Q132*H132</f>
        <v>0</v>
      </c>
      <c r="S132" s="33">
        <v>0</v>
      </c>
      <c r="T132" s="32">
        <f>S132*H132</f>
        <v>0</v>
      </c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R132" s="6" t="s">
        <v>17</v>
      </c>
      <c r="AT132" s="6" t="s">
        <v>5</v>
      </c>
      <c r="AU132" s="6" t="s">
        <v>4</v>
      </c>
      <c r="AY132" s="7" t="s">
        <v>3</v>
      </c>
      <c r="BE132" s="9">
        <f>IF(N132="základná",J132,0)</f>
        <v>0</v>
      </c>
      <c r="BF132" s="9">
        <f>IF(N132="znížená",J132,0)</f>
        <v>211.827</v>
      </c>
      <c r="BG132" s="9">
        <f>IF(N132="zákl. prenesená",J132,0)</f>
        <v>0</v>
      </c>
      <c r="BH132" s="9">
        <f>IF(N132="zníž. prenesená",J132,0)</f>
        <v>0</v>
      </c>
      <c r="BI132" s="9">
        <f>IF(N132="nulová",J132,0)</f>
        <v>0</v>
      </c>
      <c r="BJ132" s="7" t="s">
        <v>2</v>
      </c>
      <c r="BK132" s="8">
        <f>ROUND(I132*H132,3)</f>
        <v>211.827</v>
      </c>
      <c r="BL132" s="7" t="s">
        <v>17</v>
      </c>
      <c r="BM132" s="6" t="s">
        <v>44</v>
      </c>
    </row>
    <row r="133" spans="1:65" s="1" customFormat="1" ht="24" customHeight="1" x14ac:dyDescent="0.15">
      <c r="A133" s="2"/>
      <c r="B133" s="20"/>
      <c r="C133" s="42" t="s">
        <v>75</v>
      </c>
      <c r="D133" s="42" t="s">
        <v>18</v>
      </c>
      <c r="E133" s="41" t="s">
        <v>74</v>
      </c>
      <c r="F133" s="40" t="s">
        <v>73</v>
      </c>
      <c r="G133" s="39" t="s">
        <v>20</v>
      </c>
      <c r="H133" s="38">
        <v>4</v>
      </c>
      <c r="I133" s="38">
        <v>56.076000000000001</v>
      </c>
      <c r="J133" s="38">
        <f>ROUND(I133*H133,3)</f>
        <v>224.304</v>
      </c>
      <c r="K133" s="37"/>
      <c r="L133" s="36"/>
      <c r="M133" s="35" t="s">
        <v>7</v>
      </c>
      <c r="N133" s="34" t="s">
        <v>6</v>
      </c>
      <c r="O133" s="33">
        <v>0</v>
      </c>
      <c r="P133" s="33">
        <f>O133*H133</f>
        <v>0</v>
      </c>
      <c r="Q133" s="33">
        <v>0</v>
      </c>
      <c r="R133" s="33">
        <f>Q133*H133</f>
        <v>0</v>
      </c>
      <c r="S133" s="33">
        <v>0</v>
      </c>
      <c r="T133" s="32">
        <f>S133*H133</f>
        <v>0</v>
      </c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R133" s="6" t="s">
        <v>19</v>
      </c>
      <c r="AT133" s="6" t="s">
        <v>18</v>
      </c>
      <c r="AU133" s="6" t="s">
        <v>4</v>
      </c>
      <c r="AY133" s="7" t="s">
        <v>3</v>
      </c>
      <c r="BE133" s="9">
        <f>IF(N133="základná",J133,0)</f>
        <v>0</v>
      </c>
      <c r="BF133" s="9">
        <f>IF(N133="znížená",J133,0)</f>
        <v>224.304</v>
      </c>
      <c r="BG133" s="9">
        <f>IF(N133="zákl. prenesená",J133,0)</f>
        <v>0</v>
      </c>
      <c r="BH133" s="9">
        <f>IF(N133="zníž. prenesená",J133,0)</f>
        <v>0</v>
      </c>
      <c r="BI133" s="9">
        <f>IF(N133="nulová",J133,0)</f>
        <v>0</v>
      </c>
      <c r="BJ133" s="7" t="s">
        <v>2</v>
      </c>
      <c r="BK133" s="8">
        <f>ROUND(I133*H133,3)</f>
        <v>224.304</v>
      </c>
      <c r="BL133" s="7" t="s">
        <v>17</v>
      </c>
      <c r="BM133" s="6" t="s">
        <v>35</v>
      </c>
    </row>
    <row r="134" spans="1:65" s="21" customFormat="1" ht="26" customHeight="1" x14ac:dyDescent="0.2">
      <c r="B134" s="29"/>
      <c r="D134" s="23" t="s">
        <v>13</v>
      </c>
      <c r="E134" s="31" t="s">
        <v>72</v>
      </c>
      <c r="F134" s="31" t="s">
        <v>71</v>
      </c>
      <c r="J134" s="30">
        <f>BK134</f>
        <v>962.78399999999999</v>
      </c>
      <c r="L134" s="29"/>
      <c r="M134" s="28"/>
      <c r="N134" s="26"/>
      <c r="O134" s="26"/>
      <c r="P134" s="27">
        <f>SUM(P135:P136)</f>
        <v>0</v>
      </c>
      <c r="Q134" s="26"/>
      <c r="R134" s="27">
        <f>SUM(R135:R136)</f>
        <v>0</v>
      </c>
      <c r="S134" s="26"/>
      <c r="T134" s="25">
        <f>SUM(T135:T136)</f>
        <v>0</v>
      </c>
      <c r="AR134" s="23" t="s">
        <v>2</v>
      </c>
      <c r="AT134" s="24" t="s">
        <v>13</v>
      </c>
      <c r="AU134" s="24" t="s">
        <v>12</v>
      </c>
      <c r="AY134" s="23" t="s">
        <v>3</v>
      </c>
      <c r="BK134" s="22">
        <f>SUM(BK135:BK136)</f>
        <v>962.78399999999999</v>
      </c>
    </row>
    <row r="135" spans="1:65" s="1" customFormat="1" ht="24" customHeight="1" x14ac:dyDescent="0.15">
      <c r="A135" s="2"/>
      <c r="B135" s="20"/>
      <c r="C135" s="19" t="s">
        <v>70</v>
      </c>
      <c r="D135" s="19" t="s">
        <v>5</v>
      </c>
      <c r="E135" s="18" t="s">
        <v>69</v>
      </c>
      <c r="F135" s="17" t="s">
        <v>68</v>
      </c>
      <c r="G135" s="16" t="s">
        <v>20</v>
      </c>
      <c r="H135" s="15">
        <v>4</v>
      </c>
      <c r="I135" s="15">
        <v>33.488999999999997</v>
      </c>
      <c r="J135" s="15">
        <f>ROUND(I135*H135,3)</f>
        <v>133.95599999999999</v>
      </c>
      <c r="K135" s="14"/>
      <c r="L135" s="3"/>
      <c r="M135" s="44" t="s">
        <v>7</v>
      </c>
      <c r="N135" s="43" t="s">
        <v>6</v>
      </c>
      <c r="O135" s="33">
        <v>0</v>
      </c>
      <c r="P135" s="33">
        <f>O135*H135</f>
        <v>0</v>
      </c>
      <c r="Q135" s="33">
        <v>0</v>
      </c>
      <c r="R135" s="33">
        <f>Q135*H135</f>
        <v>0</v>
      </c>
      <c r="S135" s="33">
        <v>0</v>
      </c>
      <c r="T135" s="32">
        <f>S135*H135</f>
        <v>0</v>
      </c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R135" s="6" t="s">
        <v>17</v>
      </c>
      <c r="AT135" s="6" t="s">
        <v>5</v>
      </c>
      <c r="AU135" s="6" t="s">
        <v>4</v>
      </c>
      <c r="AY135" s="7" t="s">
        <v>3</v>
      </c>
      <c r="BE135" s="9">
        <f>IF(N135="základná",J135,0)</f>
        <v>0</v>
      </c>
      <c r="BF135" s="9">
        <f>IF(N135="znížená",J135,0)</f>
        <v>133.95599999999999</v>
      </c>
      <c r="BG135" s="9">
        <f>IF(N135="zákl. prenesená",J135,0)</f>
        <v>0</v>
      </c>
      <c r="BH135" s="9">
        <f>IF(N135="zníž. prenesená",J135,0)</f>
        <v>0</v>
      </c>
      <c r="BI135" s="9">
        <f>IF(N135="nulová",J135,0)</f>
        <v>0</v>
      </c>
      <c r="BJ135" s="7" t="s">
        <v>2</v>
      </c>
      <c r="BK135" s="8">
        <f>ROUND(I135*H135,3)</f>
        <v>133.95599999999999</v>
      </c>
      <c r="BL135" s="7" t="s">
        <v>17</v>
      </c>
      <c r="BM135" s="6" t="s">
        <v>27</v>
      </c>
    </row>
    <row r="136" spans="1:65" s="1" customFormat="1" ht="36" customHeight="1" x14ac:dyDescent="0.15">
      <c r="A136" s="2"/>
      <c r="B136" s="20"/>
      <c r="C136" s="42" t="s">
        <v>67</v>
      </c>
      <c r="D136" s="42" t="s">
        <v>18</v>
      </c>
      <c r="E136" s="41" t="s">
        <v>66</v>
      </c>
      <c r="F136" s="40" t="s">
        <v>65</v>
      </c>
      <c r="G136" s="39" t="s">
        <v>20</v>
      </c>
      <c r="H136" s="38">
        <v>4</v>
      </c>
      <c r="I136" s="38">
        <v>207.20699999999999</v>
      </c>
      <c r="J136" s="38">
        <f>ROUND(I136*H136,3)</f>
        <v>828.82799999999997</v>
      </c>
      <c r="K136" s="37"/>
      <c r="L136" s="36"/>
      <c r="M136" s="35" t="s">
        <v>7</v>
      </c>
      <c r="N136" s="34" t="s">
        <v>6</v>
      </c>
      <c r="O136" s="33">
        <v>0</v>
      </c>
      <c r="P136" s="33">
        <f>O136*H136</f>
        <v>0</v>
      </c>
      <c r="Q136" s="33">
        <v>0</v>
      </c>
      <c r="R136" s="33">
        <f>Q136*H136</f>
        <v>0</v>
      </c>
      <c r="S136" s="33">
        <v>0</v>
      </c>
      <c r="T136" s="32">
        <f>S136*H136</f>
        <v>0</v>
      </c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R136" s="6" t="s">
        <v>19</v>
      </c>
      <c r="AT136" s="6" t="s">
        <v>18</v>
      </c>
      <c r="AU136" s="6" t="s">
        <v>4</v>
      </c>
      <c r="AY136" s="7" t="s">
        <v>3</v>
      </c>
      <c r="BE136" s="9">
        <f>IF(N136="základná",J136,0)</f>
        <v>0</v>
      </c>
      <c r="BF136" s="9">
        <f>IF(N136="znížená",J136,0)</f>
        <v>828.82799999999997</v>
      </c>
      <c r="BG136" s="9">
        <f>IF(N136="zákl. prenesená",J136,0)</f>
        <v>0</v>
      </c>
      <c r="BH136" s="9">
        <f>IF(N136="zníž. prenesená",J136,0)</f>
        <v>0</v>
      </c>
      <c r="BI136" s="9">
        <f>IF(N136="nulová",J136,0)</f>
        <v>0</v>
      </c>
      <c r="BJ136" s="7" t="s">
        <v>2</v>
      </c>
      <c r="BK136" s="8">
        <f>ROUND(I136*H136,3)</f>
        <v>828.82799999999997</v>
      </c>
      <c r="BL136" s="7" t="s">
        <v>17</v>
      </c>
      <c r="BM136" s="6" t="s">
        <v>11</v>
      </c>
    </row>
    <row r="137" spans="1:65" s="21" customFormat="1" ht="26" customHeight="1" x14ac:dyDescent="0.2">
      <c r="B137" s="29"/>
      <c r="D137" s="23" t="s">
        <v>13</v>
      </c>
      <c r="E137" s="31" t="s">
        <v>64</v>
      </c>
      <c r="F137" s="31" t="s">
        <v>63</v>
      </c>
      <c r="J137" s="30">
        <f>BK137</f>
        <v>678.84300000000007</v>
      </c>
      <c r="L137" s="29"/>
      <c r="M137" s="28"/>
      <c r="N137" s="26"/>
      <c r="O137" s="26"/>
      <c r="P137" s="27">
        <f>SUM(P138:P148)</f>
        <v>0</v>
      </c>
      <c r="Q137" s="26"/>
      <c r="R137" s="27">
        <f>SUM(R138:R148)</f>
        <v>0</v>
      </c>
      <c r="S137" s="26"/>
      <c r="T137" s="25">
        <f>SUM(T138:T148)</f>
        <v>0</v>
      </c>
      <c r="AR137" s="23" t="s">
        <v>2</v>
      </c>
      <c r="AT137" s="24" t="s">
        <v>13</v>
      </c>
      <c r="AU137" s="24" t="s">
        <v>12</v>
      </c>
      <c r="AY137" s="23" t="s">
        <v>3</v>
      </c>
      <c r="BK137" s="22">
        <f>SUM(BK138:BK148)</f>
        <v>678.84300000000007</v>
      </c>
    </row>
    <row r="138" spans="1:65" s="1" customFormat="1" ht="24" customHeight="1" x14ac:dyDescent="0.15">
      <c r="A138" s="2"/>
      <c r="B138" s="20"/>
      <c r="C138" s="19" t="s">
        <v>62</v>
      </c>
      <c r="D138" s="19" t="s">
        <v>5</v>
      </c>
      <c r="E138" s="18" t="s">
        <v>61</v>
      </c>
      <c r="F138" s="17" t="s">
        <v>60</v>
      </c>
      <c r="G138" s="16" t="s">
        <v>20</v>
      </c>
      <c r="H138" s="15">
        <v>1</v>
      </c>
      <c r="I138" s="15">
        <v>58.473999999999997</v>
      </c>
      <c r="J138" s="15">
        <f>ROUND(I138*H138,3)</f>
        <v>58.473999999999997</v>
      </c>
      <c r="K138" s="14"/>
      <c r="L138" s="3"/>
      <c r="M138" s="44" t="s">
        <v>7</v>
      </c>
      <c r="N138" s="43" t="s">
        <v>6</v>
      </c>
      <c r="O138" s="33">
        <v>0</v>
      </c>
      <c r="P138" s="33">
        <f>O138*H138</f>
        <v>0</v>
      </c>
      <c r="Q138" s="33">
        <v>0</v>
      </c>
      <c r="R138" s="33">
        <f>Q138*H138</f>
        <v>0</v>
      </c>
      <c r="S138" s="33">
        <v>0</v>
      </c>
      <c r="T138" s="32">
        <f>S138*H138</f>
        <v>0</v>
      </c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R138" s="6" t="s">
        <v>17</v>
      </c>
      <c r="AT138" s="6" t="s">
        <v>5</v>
      </c>
      <c r="AU138" s="6" t="s">
        <v>4</v>
      </c>
      <c r="AY138" s="7" t="s">
        <v>3</v>
      </c>
      <c r="BE138" s="9">
        <f>IF(N138="základná",J138,0)</f>
        <v>0</v>
      </c>
      <c r="BF138" s="9">
        <f>IF(N138="znížená",J138,0)</f>
        <v>58.473999999999997</v>
      </c>
      <c r="BG138" s="9">
        <f>IF(N138="zákl. prenesená",J138,0)</f>
        <v>0</v>
      </c>
      <c r="BH138" s="9">
        <f>IF(N138="zníž. prenesená",J138,0)</f>
        <v>0</v>
      </c>
      <c r="BI138" s="9">
        <f>IF(N138="nulová",J138,0)</f>
        <v>0</v>
      </c>
      <c r="BJ138" s="7" t="s">
        <v>2</v>
      </c>
      <c r="BK138" s="8">
        <f>ROUND(I138*H138,3)</f>
        <v>58.473999999999997</v>
      </c>
      <c r="BL138" s="7" t="s">
        <v>17</v>
      </c>
      <c r="BM138" s="6" t="s">
        <v>59</v>
      </c>
    </row>
    <row r="139" spans="1:65" s="1" customFormat="1" ht="16.5" customHeight="1" x14ac:dyDescent="0.15">
      <c r="A139" s="2"/>
      <c r="B139" s="20"/>
      <c r="C139" s="42" t="s">
        <v>58</v>
      </c>
      <c r="D139" s="42" t="s">
        <v>18</v>
      </c>
      <c r="E139" s="41" t="s">
        <v>57</v>
      </c>
      <c r="F139" s="40" t="s">
        <v>56</v>
      </c>
      <c r="G139" s="39" t="s">
        <v>20</v>
      </c>
      <c r="H139" s="38">
        <v>1</v>
      </c>
      <c r="I139" s="38">
        <v>187.893</v>
      </c>
      <c r="J139" s="38">
        <f>ROUND(I139*H139,3)</f>
        <v>187.893</v>
      </c>
      <c r="K139" s="37"/>
      <c r="L139" s="36"/>
      <c r="M139" s="35" t="s">
        <v>7</v>
      </c>
      <c r="N139" s="34" t="s">
        <v>6</v>
      </c>
      <c r="O139" s="33">
        <v>0</v>
      </c>
      <c r="P139" s="33">
        <f>O139*H139</f>
        <v>0</v>
      </c>
      <c r="Q139" s="33">
        <v>0</v>
      </c>
      <c r="R139" s="33">
        <f>Q139*H139</f>
        <v>0</v>
      </c>
      <c r="S139" s="33">
        <v>0</v>
      </c>
      <c r="T139" s="32">
        <f>S139*H139</f>
        <v>0</v>
      </c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R139" s="6" t="s">
        <v>19</v>
      </c>
      <c r="AT139" s="6" t="s">
        <v>18</v>
      </c>
      <c r="AU139" s="6" t="s">
        <v>4</v>
      </c>
      <c r="AY139" s="7" t="s">
        <v>3</v>
      </c>
      <c r="BE139" s="9">
        <f>IF(N139="základná",J139,0)</f>
        <v>0</v>
      </c>
      <c r="BF139" s="9">
        <f>IF(N139="znížená",J139,0)</f>
        <v>187.893</v>
      </c>
      <c r="BG139" s="9">
        <f>IF(N139="zákl. prenesená",J139,0)</f>
        <v>0</v>
      </c>
      <c r="BH139" s="9">
        <f>IF(N139="zníž. prenesená",J139,0)</f>
        <v>0</v>
      </c>
      <c r="BI139" s="9">
        <f>IF(N139="nulová",J139,0)</f>
        <v>0</v>
      </c>
      <c r="BJ139" s="7" t="s">
        <v>2</v>
      </c>
      <c r="BK139" s="8">
        <f>ROUND(I139*H139,3)</f>
        <v>187.893</v>
      </c>
      <c r="BL139" s="7" t="s">
        <v>17</v>
      </c>
      <c r="BM139" s="6" t="s">
        <v>55</v>
      </c>
    </row>
    <row r="140" spans="1:65" s="1" customFormat="1" ht="16.5" customHeight="1" x14ac:dyDescent="0.15">
      <c r="A140" s="2"/>
      <c r="B140" s="20"/>
      <c r="C140" s="19" t="s">
        <v>54</v>
      </c>
      <c r="D140" s="19" t="s">
        <v>5</v>
      </c>
      <c r="E140" s="18" t="s">
        <v>53</v>
      </c>
      <c r="F140" s="17" t="s">
        <v>52</v>
      </c>
      <c r="G140" s="16" t="s">
        <v>41</v>
      </c>
      <c r="H140" s="15">
        <v>1</v>
      </c>
      <c r="I140" s="15">
        <v>7.1989999999999998</v>
      </c>
      <c r="J140" s="15">
        <f>ROUND(I140*H140,3)</f>
        <v>7.1989999999999998</v>
      </c>
      <c r="K140" s="14"/>
      <c r="L140" s="3"/>
      <c r="M140" s="44" t="s">
        <v>7</v>
      </c>
      <c r="N140" s="43" t="s">
        <v>6</v>
      </c>
      <c r="O140" s="33">
        <v>0</v>
      </c>
      <c r="P140" s="33">
        <f>O140*H140</f>
        <v>0</v>
      </c>
      <c r="Q140" s="33">
        <v>0</v>
      </c>
      <c r="R140" s="33">
        <f>Q140*H140</f>
        <v>0</v>
      </c>
      <c r="S140" s="33">
        <v>0</v>
      </c>
      <c r="T140" s="32">
        <f>S140*H140</f>
        <v>0</v>
      </c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R140" s="6" t="s">
        <v>17</v>
      </c>
      <c r="AT140" s="6" t="s">
        <v>5</v>
      </c>
      <c r="AU140" s="6" t="s">
        <v>4</v>
      </c>
      <c r="AY140" s="7" t="s">
        <v>3</v>
      </c>
      <c r="BE140" s="9">
        <f>IF(N140="základná",J140,0)</f>
        <v>0</v>
      </c>
      <c r="BF140" s="9">
        <f>IF(N140="znížená",J140,0)</f>
        <v>7.1989999999999998</v>
      </c>
      <c r="BG140" s="9">
        <f>IF(N140="zákl. prenesená",J140,0)</f>
        <v>0</v>
      </c>
      <c r="BH140" s="9">
        <f>IF(N140="zníž. prenesená",J140,0)</f>
        <v>0</v>
      </c>
      <c r="BI140" s="9">
        <f>IF(N140="nulová",J140,0)</f>
        <v>0</v>
      </c>
      <c r="BJ140" s="7" t="s">
        <v>2</v>
      </c>
      <c r="BK140" s="8">
        <f>ROUND(I140*H140,3)</f>
        <v>7.1989999999999998</v>
      </c>
      <c r="BL140" s="7" t="s">
        <v>17</v>
      </c>
      <c r="BM140" s="6" t="s">
        <v>51</v>
      </c>
    </row>
    <row r="141" spans="1:65" s="1" customFormat="1" ht="16.5" customHeight="1" x14ac:dyDescent="0.15">
      <c r="A141" s="2"/>
      <c r="B141" s="20"/>
      <c r="C141" s="42" t="s">
        <v>17</v>
      </c>
      <c r="D141" s="42" t="s">
        <v>18</v>
      </c>
      <c r="E141" s="41" t="s">
        <v>50</v>
      </c>
      <c r="F141" s="40" t="s">
        <v>49</v>
      </c>
      <c r="G141" s="39" t="s">
        <v>41</v>
      </c>
      <c r="H141" s="38">
        <v>1</v>
      </c>
      <c r="I141" s="38">
        <v>6.3090000000000002</v>
      </c>
      <c r="J141" s="38">
        <f>ROUND(I141*H141,3)</f>
        <v>6.3090000000000002</v>
      </c>
      <c r="K141" s="37"/>
      <c r="L141" s="36"/>
      <c r="M141" s="35" t="s">
        <v>7</v>
      </c>
      <c r="N141" s="34" t="s">
        <v>6</v>
      </c>
      <c r="O141" s="33">
        <v>0</v>
      </c>
      <c r="P141" s="33">
        <f>O141*H141</f>
        <v>0</v>
      </c>
      <c r="Q141" s="33">
        <v>0</v>
      </c>
      <c r="R141" s="33">
        <f>Q141*H141</f>
        <v>0</v>
      </c>
      <c r="S141" s="33">
        <v>0</v>
      </c>
      <c r="T141" s="32">
        <f>S141*H141</f>
        <v>0</v>
      </c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R141" s="6" t="s">
        <v>19</v>
      </c>
      <c r="AT141" s="6" t="s">
        <v>18</v>
      </c>
      <c r="AU141" s="6" t="s">
        <v>4</v>
      </c>
      <c r="AY141" s="7" t="s">
        <v>3</v>
      </c>
      <c r="BE141" s="9">
        <f>IF(N141="základná",J141,0)</f>
        <v>0</v>
      </c>
      <c r="BF141" s="9">
        <f>IF(N141="znížená",J141,0)</f>
        <v>6.3090000000000002</v>
      </c>
      <c r="BG141" s="9">
        <f>IF(N141="zákl. prenesená",J141,0)</f>
        <v>0</v>
      </c>
      <c r="BH141" s="9">
        <f>IF(N141="zníž. prenesená",J141,0)</f>
        <v>0</v>
      </c>
      <c r="BI141" s="9">
        <f>IF(N141="nulová",J141,0)</f>
        <v>0</v>
      </c>
      <c r="BJ141" s="7" t="s">
        <v>2</v>
      </c>
      <c r="BK141" s="8">
        <f>ROUND(I141*H141,3)</f>
        <v>6.3090000000000002</v>
      </c>
      <c r="BL141" s="7" t="s">
        <v>17</v>
      </c>
      <c r="BM141" s="6" t="s">
        <v>19</v>
      </c>
    </row>
    <row r="142" spans="1:65" s="1" customFormat="1" ht="16.5" customHeight="1" x14ac:dyDescent="0.15">
      <c r="A142" s="2"/>
      <c r="B142" s="20"/>
      <c r="C142" s="19" t="s">
        <v>48</v>
      </c>
      <c r="D142" s="19" t="s">
        <v>5</v>
      </c>
      <c r="E142" s="18" t="s">
        <v>47</v>
      </c>
      <c r="F142" s="17" t="s">
        <v>46</v>
      </c>
      <c r="G142" s="16" t="s">
        <v>41</v>
      </c>
      <c r="H142" s="15">
        <v>1</v>
      </c>
      <c r="I142" s="15">
        <v>4.0819999999999999</v>
      </c>
      <c r="J142" s="15">
        <f>ROUND(I142*H142,3)</f>
        <v>4.0819999999999999</v>
      </c>
      <c r="K142" s="14"/>
      <c r="L142" s="3"/>
      <c r="M142" s="44" t="s">
        <v>7</v>
      </c>
      <c r="N142" s="43" t="s">
        <v>6</v>
      </c>
      <c r="O142" s="33">
        <v>0</v>
      </c>
      <c r="P142" s="33">
        <f>O142*H142</f>
        <v>0</v>
      </c>
      <c r="Q142" s="33">
        <v>0</v>
      </c>
      <c r="R142" s="33">
        <f>Q142*H142</f>
        <v>0</v>
      </c>
      <c r="S142" s="33">
        <v>0</v>
      </c>
      <c r="T142" s="32">
        <f>S142*H142</f>
        <v>0</v>
      </c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R142" s="6" t="s">
        <v>17</v>
      </c>
      <c r="AT142" s="6" t="s">
        <v>5</v>
      </c>
      <c r="AU142" s="6" t="s">
        <v>4</v>
      </c>
      <c r="AY142" s="7" t="s">
        <v>3</v>
      </c>
      <c r="BE142" s="9">
        <f>IF(N142="základná",J142,0)</f>
        <v>0</v>
      </c>
      <c r="BF142" s="9">
        <f>IF(N142="znížená",J142,0)</f>
        <v>4.0819999999999999</v>
      </c>
      <c r="BG142" s="9">
        <f>IF(N142="zákl. prenesená",J142,0)</f>
        <v>0</v>
      </c>
      <c r="BH142" s="9">
        <f>IF(N142="zníž. prenesená",J142,0)</f>
        <v>0</v>
      </c>
      <c r="BI142" s="9">
        <f>IF(N142="nulová",J142,0)</f>
        <v>0</v>
      </c>
      <c r="BJ142" s="7" t="s">
        <v>2</v>
      </c>
      <c r="BK142" s="8">
        <f>ROUND(I142*H142,3)</f>
        <v>4.0819999999999999</v>
      </c>
      <c r="BL142" s="7" t="s">
        <v>17</v>
      </c>
      <c r="BM142" s="6" t="s">
        <v>45</v>
      </c>
    </row>
    <row r="143" spans="1:65" s="1" customFormat="1" ht="16.5" customHeight="1" x14ac:dyDescent="0.15">
      <c r="A143" s="2"/>
      <c r="B143" s="20"/>
      <c r="C143" s="42" t="s">
        <v>44</v>
      </c>
      <c r="D143" s="42" t="s">
        <v>18</v>
      </c>
      <c r="E143" s="41" t="s">
        <v>43</v>
      </c>
      <c r="F143" s="40" t="s">
        <v>42</v>
      </c>
      <c r="G143" s="39" t="s">
        <v>41</v>
      </c>
      <c r="H143" s="38">
        <v>1</v>
      </c>
      <c r="I143" s="38">
        <v>4.3499999999999996</v>
      </c>
      <c r="J143" s="38">
        <f>ROUND(I143*H143,3)</f>
        <v>4.3499999999999996</v>
      </c>
      <c r="K143" s="37"/>
      <c r="L143" s="36"/>
      <c r="M143" s="35" t="s">
        <v>7</v>
      </c>
      <c r="N143" s="34" t="s">
        <v>6</v>
      </c>
      <c r="O143" s="33">
        <v>0</v>
      </c>
      <c r="P143" s="33">
        <f>O143*H143</f>
        <v>0</v>
      </c>
      <c r="Q143" s="33">
        <v>0</v>
      </c>
      <c r="R143" s="33">
        <f>Q143*H143</f>
        <v>0</v>
      </c>
      <c r="S143" s="33">
        <v>0</v>
      </c>
      <c r="T143" s="32">
        <f>S143*H143</f>
        <v>0</v>
      </c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R143" s="6" t="s">
        <v>19</v>
      </c>
      <c r="AT143" s="6" t="s">
        <v>18</v>
      </c>
      <c r="AU143" s="6" t="s">
        <v>4</v>
      </c>
      <c r="AY143" s="7" t="s">
        <v>3</v>
      </c>
      <c r="BE143" s="9">
        <f>IF(N143="základná",J143,0)</f>
        <v>0</v>
      </c>
      <c r="BF143" s="9">
        <f>IF(N143="znížená",J143,0)</f>
        <v>4.3499999999999996</v>
      </c>
      <c r="BG143" s="9">
        <f>IF(N143="zákl. prenesená",J143,0)</f>
        <v>0</v>
      </c>
      <c r="BH143" s="9">
        <f>IF(N143="zníž. prenesená",J143,0)</f>
        <v>0</v>
      </c>
      <c r="BI143" s="9">
        <f>IF(N143="nulová",J143,0)</f>
        <v>0</v>
      </c>
      <c r="BJ143" s="7" t="s">
        <v>2</v>
      </c>
      <c r="BK143" s="8">
        <f>ROUND(I143*H143,3)</f>
        <v>4.3499999999999996</v>
      </c>
      <c r="BL143" s="7" t="s">
        <v>17</v>
      </c>
      <c r="BM143" s="6" t="s">
        <v>40</v>
      </c>
    </row>
    <row r="144" spans="1:65" s="1" customFormat="1" ht="16.5" customHeight="1" x14ac:dyDescent="0.15">
      <c r="A144" s="2"/>
      <c r="B144" s="20"/>
      <c r="C144" s="19" t="s">
        <v>39</v>
      </c>
      <c r="D144" s="19" t="s">
        <v>5</v>
      </c>
      <c r="E144" s="18" t="s">
        <v>38</v>
      </c>
      <c r="F144" s="17" t="s">
        <v>37</v>
      </c>
      <c r="G144" s="16" t="s">
        <v>20</v>
      </c>
      <c r="H144" s="15">
        <v>2</v>
      </c>
      <c r="I144" s="15">
        <v>8.8829999999999991</v>
      </c>
      <c r="J144" s="15">
        <f>ROUND(I144*H144,3)</f>
        <v>17.765999999999998</v>
      </c>
      <c r="K144" s="14"/>
      <c r="L144" s="3"/>
      <c r="M144" s="44" t="s">
        <v>7</v>
      </c>
      <c r="N144" s="43" t="s">
        <v>6</v>
      </c>
      <c r="O144" s="33">
        <v>0</v>
      </c>
      <c r="P144" s="33">
        <f>O144*H144</f>
        <v>0</v>
      </c>
      <c r="Q144" s="33">
        <v>0</v>
      </c>
      <c r="R144" s="33">
        <f>Q144*H144</f>
        <v>0</v>
      </c>
      <c r="S144" s="33">
        <v>0</v>
      </c>
      <c r="T144" s="32">
        <f>S144*H144</f>
        <v>0</v>
      </c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R144" s="6" t="s">
        <v>17</v>
      </c>
      <c r="AT144" s="6" t="s">
        <v>5</v>
      </c>
      <c r="AU144" s="6" t="s">
        <v>4</v>
      </c>
      <c r="AY144" s="7" t="s">
        <v>3</v>
      </c>
      <c r="BE144" s="9">
        <f>IF(N144="základná",J144,0)</f>
        <v>0</v>
      </c>
      <c r="BF144" s="9">
        <f>IF(N144="znížená",J144,0)</f>
        <v>17.765999999999998</v>
      </c>
      <c r="BG144" s="9">
        <f>IF(N144="zákl. prenesená",J144,0)</f>
        <v>0</v>
      </c>
      <c r="BH144" s="9">
        <f>IF(N144="zníž. prenesená",J144,0)</f>
        <v>0</v>
      </c>
      <c r="BI144" s="9">
        <f>IF(N144="nulová",J144,0)</f>
        <v>0</v>
      </c>
      <c r="BJ144" s="7" t="s">
        <v>2</v>
      </c>
      <c r="BK144" s="8">
        <f>ROUND(I144*H144,3)</f>
        <v>17.765999999999998</v>
      </c>
      <c r="BL144" s="7" t="s">
        <v>17</v>
      </c>
      <c r="BM144" s="6" t="s">
        <v>36</v>
      </c>
    </row>
    <row r="145" spans="1:65" s="1" customFormat="1" ht="16.5" customHeight="1" x14ac:dyDescent="0.15">
      <c r="A145" s="2"/>
      <c r="B145" s="20"/>
      <c r="C145" s="42" t="s">
        <v>35</v>
      </c>
      <c r="D145" s="42" t="s">
        <v>18</v>
      </c>
      <c r="E145" s="41" t="s">
        <v>34</v>
      </c>
      <c r="F145" s="40" t="s">
        <v>33</v>
      </c>
      <c r="G145" s="39" t="s">
        <v>20</v>
      </c>
      <c r="H145" s="38">
        <v>1</v>
      </c>
      <c r="I145" s="38">
        <v>81.42</v>
      </c>
      <c r="J145" s="38">
        <f>ROUND(I145*H145,3)</f>
        <v>81.42</v>
      </c>
      <c r="K145" s="37"/>
      <c r="L145" s="36"/>
      <c r="M145" s="35" t="s">
        <v>7</v>
      </c>
      <c r="N145" s="34" t="s">
        <v>6</v>
      </c>
      <c r="O145" s="33">
        <v>0</v>
      </c>
      <c r="P145" s="33">
        <f>O145*H145</f>
        <v>0</v>
      </c>
      <c r="Q145" s="33">
        <v>0</v>
      </c>
      <c r="R145" s="33">
        <f>Q145*H145</f>
        <v>0</v>
      </c>
      <c r="S145" s="33">
        <v>0</v>
      </c>
      <c r="T145" s="32">
        <f>S145*H145</f>
        <v>0</v>
      </c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R145" s="6" t="s">
        <v>19</v>
      </c>
      <c r="AT145" s="6" t="s">
        <v>18</v>
      </c>
      <c r="AU145" s="6" t="s">
        <v>4</v>
      </c>
      <c r="AY145" s="7" t="s">
        <v>3</v>
      </c>
      <c r="BE145" s="9">
        <f>IF(N145="základná",J145,0)</f>
        <v>0</v>
      </c>
      <c r="BF145" s="9">
        <f>IF(N145="znížená",J145,0)</f>
        <v>81.42</v>
      </c>
      <c r="BG145" s="9">
        <f>IF(N145="zákl. prenesená",J145,0)</f>
        <v>0</v>
      </c>
      <c r="BH145" s="9">
        <f>IF(N145="zníž. prenesená",J145,0)</f>
        <v>0</v>
      </c>
      <c r="BI145" s="9">
        <f>IF(N145="nulová",J145,0)</f>
        <v>0</v>
      </c>
      <c r="BJ145" s="7" t="s">
        <v>2</v>
      </c>
      <c r="BK145" s="8">
        <f>ROUND(I145*H145,3)</f>
        <v>81.42</v>
      </c>
      <c r="BL145" s="7" t="s">
        <v>17</v>
      </c>
      <c r="BM145" s="6" t="s">
        <v>32</v>
      </c>
    </row>
    <row r="146" spans="1:65" s="1" customFormat="1" ht="16.5" customHeight="1" x14ac:dyDescent="0.15">
      <c r="A146" s="2"/>
      <c r="B146" s="20"/>
      <c r="C146" s="42" t="s">
        <v>31</v>
      </c>
      <c r="D146" s="42" t="s">
        <v>18</v>
      </c>
      <c r="E146" s="41" t="s">
        <v>30</v>
      </c>
      <c r="F146" s="40" t="s">
        <v>29</v>
      </c>
      <c r="G146" s="39" t="s">
        <v>20</v>
      </c>
      <c r="H146" s="38">
        <v>1</v>
      </c>
      <c r="I146" s="38">
        <v>113.27800000000001</v>
      </c>
      <c r="J146" s="38">
        <f>ROUND(I146*H146,3)</f>
        <v>113.27800000000001</v>
      </c>
      <c r="K146" s="37"/>
      <c r="L146" s="36"/>
      <c r="M146" s="35" t="s">
        <v>7</v>
      </c>
      <c r="N146" s="34" t="s">
        <v>6</v>
      </c>
      <c r="O146" s="33">
        <v>0</v>
      </c>
      <c r="P146" s="33">
        <f>O146*H146</f>
        <v>0</v>
      </c>
      <c r="Q146" s="33">
        <v>0</v>
      </c>
      <c r="R146" s="33">
        <f>Q146*H146</f>
        <v>0</v>
      </c>
      <c r="S146" s="33">
        <v>0</v>
      </c>
      <c r="T146" s="32">
        <f>S146*H146</f>
        <v>0</v>
      </c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R146" s="6" t="s">
        <v>19</v>
      </c>
      <c r="AT146" s="6" t="s">
        <v>18</v>
      </c>
      <c r="AU146" s="6" t="s">
        <v>4</v>
      </c>
      <c r="AY146" s="7" t="s">
        <v>3</v>
      </c>
      <c r="BE146" s="9">
        <f>IF(N146="základná",J146,0)</f>
        <v>0</v>
      </c>
      <c r="BF146" s="9">
        <f>IF(N146="znížená",J146,0)</f>
        <v>113.27800000000001</v>
      </c>
      <c r="BG146" s="9">
        <f>IF(N146="zákl. prenesená",J146,0)</f>
        <v>0</v>
      </c>
      <c r="BH146" s="9">
        <f>IF(N146="zníž. prenesená",J146,0)</f>
        <v>0</v>
      </c>
      <c r="BI146" s="9">
        <f>IF(N146="nulová",J146,0)</f>
        <v>0</v>
      </c>
      <c r="BJ146" s="7" t="s">
        <v>2</v>
      </c>
      <c r="BK146" s="8">
        <f>ROUND(I146*H146,3)</f>
        <v>113.27800000000001</v>
      </c>
      <c r="BL146" s="7" t="s">
        <v>17</v>
      </c>
      <c r="BM146" s="6" t="s">
        <v>28</v>
      </c>
    </row>
    <row r="147" spans="1:65" s="1" customFormat="1" ht="24" customHeight="1" x14ac:dyDescent="0.15">
      <c r="A147" s="2"/>
      <c r="B147" s="20"/>
      <c r="C147" s="19" t="s">
        <v>27</v>
      </c>
      <c r="D147" s="19" t="s">
        <v>5</v>
      </c>
      <c r="E147" s="18" t="s">
        <v>26</v>
      </c>
      <c r="F147" s="17" t="s">
        <v>25</v>
      </c>
      <c r="G147" s="16" t="s">
        <v>20</v>
      </c>
      <c r="H147" s="15">
        <v>1</v>
      </c>
      <c r="I147" s="15">
        <v>29.108000000000001</v>
      </c>
      <c r="J147" s="15">
        <f>ROUND(I147*H147,3)</f>
        <v>29.108000000000001</v>
      </c>
      <c r="K147" s="14"/>
      <c r="L147" s="3"/>
      <c r="M147" s="44" t="s">
        <v>7</v>
      </c>
      <c r="N147" s="43" t="s">
        <v>6</v>
      </c>
      <c r="O147" s="33">
        <v>0</v>
      </c>
      <c r="P147" s="33">
        <f>O147*H147</f>
        <v>0</v>
      </c>
      <c r="Q147" s="33">
        <v>0</v>
      </c>
      <c r="R147" s="33">
        <f>Q147*H147</f>
        <v>0</v>
      </c>
      <c r="S147" s="33">
        <v>0</v>
      </c>
      <c r="T147" s="32">
        <f>S147*H147</f>
        <v>0</v>
      </c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R147" s="6" t="s">
        <v>17</v>
      </c>
      <c r="AT147" s="6" t="s">
        <v>5</v>
      </c>
      <c r="AU147" s="6" t="s">
        <v>4</v>
      </c>
      <c r="AY147" s="7" t="s">
        <v>3</v>
      </c>
      <c r="BE147" s="9">
        <f>IF(N147="základná",J147,0)</f>
        <v>0</v>
      </c>
      <c r="BF147" s="9">
        <f>IF(N147="znížená",J147,0)</f>
        <v>29.108000000000001</v>
      </c>
      <c r="BG147" s="9">
        <f>IF(N147="zákl. prenesená",J147,0)</f>
        <v>0</v>
      </c>
      <c r="BH147" s="9">
        <f>IF(N147="zníž. prenesená",J147,0)</f>
        <v>0</v>
      </c>
      <c r="BI147" s="9">
        <f>IF(N147="nulová",J147,0)</f>
        <v>0</v>
      </c>
      <c r="BJ147" s="7" t="s">
        <v>2</v>
      </c>
      <c r="BK147" s="8">
        <f>ROUND(I147*H147,3)</f>
        <v>29.108000000000001</v>
      </c>
      <c r="BL147" s="7" t="s">
        <v>17</v>
      </c>
      <c r="BM147" s="6" t="s">
        <v>24</v>
      </c>
    </row>
    <row r="148" spans="1:65" s="1" customFormat="1" ht="16.5" customHeight="1" x14ac:dyDescent="0.15">
      <c r="A148" s="2"/>
      <c r="B148" s="20"/>
      <c r="C148" s="42" t="s">
        <v>23</v>
      </c>
      <c r="D148" s="42" t="s">
        <v>18</v>
      </c>
      <c r="E148" s="41" t="s">
        <v>22</v>
      </c>
      <c r="F148" s="40" t="s">
        <v>21</v>
      </c>
      <c r="G148" s="39" t="s">
        <v>20</v>
      </c>
      <c r="H148" s="38">
        <v>1</v>
      </c>
      <c r="I148" s="38">
        <v>168.964</v>
      </c>
      <c r="J148" s="38">
        <f>ROUND(I148*H148,3)</f>
        <v>168.964</v>
      </c>
      <c r="K148" s="37"/>
      <c r="L148" s="36"/>
      <c r="M148" s="35" t="s">
        <v>7</v>
      </c>
      <c r="N148" s="34" t="s">
        <v>6</v>
      </c>
      <c r="O148" s="33">
        <v>0</v>
      </c>
      <c r="P148" s="33">
        <f>O148*H148</f>
        <v>0</v>
      </c>
      <c r="Q148" s="33">
        <v>0</v>
      </c>
      <c r="R148" s="33">
        <f>Q148*H148</f>
        <v>0</v>
      </c>
      <c r="S148" s="33">
        <v>0</v>
      </c>
      <c r="T148" s="32">
        <f>S148*H148</f>
        <v>0</v>
      </c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R148" s="6" t="s">
        <v>19</v>
      </c>
      <c r="AT148" s="6" t="s">
        <v>18</v>
      </c>
      <c r="AU148" s="6" t="s">
        <v>4</v>
      </c>
      <c r="AY148" s="7" t="s">
        <v>3</v>
      </c>
      <c r="BE148" s="9">
        <f>IF(N148="základná",J148,0)</f>
        <v>0</v>
      </c>
      <c r="BF148" s="9">
        <f>IF(N148="znížená",J148,0)</f>
        <v>168.964</v>
      </c>
      <c r="BG148" s="9">
        <f>IF(N148="zákl. prenesená",J148,0)</f>
        <v>0</v>
      </c>
      <c r="BH148" s="9">
        <f>IF(N148="zníž. prenesená",J148,0)</f>
        <v>0</v>
      </c>
      <c r="BI148" s="9">
        <f>IF(N148="nulová",J148,0)</f>
        <v>0</v>
      </c>
      <c r="BJ148" s="7" t="s">
        <v>2</v>
      </c>
      <c r="BK148" s="8">
        <f>ROUND(I148*H148,3)</f>
        <v>168.964</v>
      </c>
      <c r="BL148" s="7" t="s">
        <v>17</v>
      </c>
      <c r="BM148" s="6" t="s">
        <v>16</v>
      </c>
    </row>
    <row r="149" spans="1:65" s="21" customFormat="1" ht="26" customHeight="1" x14ac:dyDescent="0.2">
      <c r="B149" s="29"/>
      <c r="D149" s="23" t="s">
        <v>13</v>
      </c>
      <c r="E149" s="31" t="s">
        <v>15</v>
      </c>
      <c r="F149" s="31" t="s">
        <v>14</v>
      </c>
      <c r="J149" s="30">
        <f>BK149</f>
        <v>576.048</v>
      </c>
      <c r="L149" s="29"/>
      <c r="M149" s="28"/>
      <c r="N149" s="26"/>
      <c r="O149" s="26"/>
      <c r="P149" s="27">
        <f>P150</f>
        <v>0</v>
      </c>
      <c r="Q149" s="26"/>
      <c r="R149" s="27">
        <f>R150</f>
        <v>0</v>
      </c>
      <c r="S149" s="26"/>
      <c r="T149" s="25">
        <f>T150</f>
        <v>0</v>
      </c>
      <c r="AR149" s="23" t="s">
        <v>4</v>
      </c>
      <c r="AT149" s="24" t="s">
        <v>13</v>
      </c>
      <c r="AU149" s="24" t="s">
        <v>12</v>
      </c>
      <c r="AY149" s="23" t="s">
        <v>3</v>
      </c>
      <c r="BK149" s="22">
        <f>BK150</f>
        <v>576.048</v>
      </c>
    </row>
    <row r="150" spans="1:65" s="1" customFormat="1" ht="16.5" customHeight="1" x14ac:dyDescent="0.15">
      <c r="A150" s="2"/>
      <c r="B150" s="20"/>
      <c r="C150" s="19" t="s">
        <v>11</v>
      </c>
      <c r="D150" s="19" t="s">
        <v>5</v>
      </c>
      <c r="E150" s="18" t="s">
        <v>10</v>
      </c>
      <c r="F150" s="17" t="s">
        <v>9</v>
      </c>
      <c r="G150" s="16" t="s">
        <v>8</v>
      </c>
      <c r="H150" s="15">
        <v>48</v>
      </c>
      <c r="I150" s="15">
        <v>12.000999999999999</v>
      </c>
      <c r="J150" s="15">
        <f>ROUND(I150*H150,3)</f>
        <v>576.048</v>
      </c>
      <c r="K150" s="14"/>
      <c r="L150" s="3"/>
      <c r="M150" s="13" t="s">
        <v>7</v>
      </c>
      <c r="N150" s="12" t="s">
        <v>6</v>
      </c>
      <c r="O150" s="11">
        <v>0</v>
      </c>
      <c r="P150" s="11">
        <f>O150*H150</f>
        <v>0</v>
      </c>
      <c r="Q150" s="11">
        <v>0</v>
      </c>
      <c r="R150" s="11">
        <f>Q150*H150</f>
        <v>0</v>
      </c>
      <c r="S150" s="11">
        <v>0</v>
      </c>
      <c r="T150" s="10">
        <f>S150*H150</f>
        <v>0</v>
      </c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R150" s="6" t="s">
        <v>1</v>
      </c>
      <c r="AT150" s="6" t="s">
        <v>5</v>
      </c>
      <c r="AU150" s="6" t="s">
        <v>4</v>
      </c>
      <c r="AY150" s="7" t="s">
        <v>3</v>
      </c>
      <c r="BE150" s="9">
        <f>IF(N150="základná",J150,0)</f>
        <v>0</v>
      </c>
      <c r="BF150" s="9">
        <f>IF(N150="znížená",J150,0)</f>
        <v>576.048</v>
      </c>
      <c r="BG150" s="9">
        <f>IF(N150="zákl. prenesená",J150,0)</f>
        <v>0</v>
      </c>
      <c r="BH150" s="9">
        <f>IF(N150="zníž. prenesená",J150,0)</f>
        <v>0</v>
      </c>
      <c r="BI150" s="9">
        <f>IF(N150="nulová",J150,0)</f>
        <v>0</v>
      </c>
      <c r="BJ150" s="7" t="s">
        <v>2</v>
      </c>
      <c r="BK150" s="8">
        <f>ROUND(I150*H150,3)</f>
        <v>576.048</v>
      </c>
      <c r="BL150" s="7" t="s">
        <v>1</v>
      </c>
      <c r="BM150" s="6" t="s">
        <v>0</v>
      </c>
    </row>
    <row r="151" spans="1:65" s="1" customFormat="1" ht="7" customHeight="1" x14ac:dyDescent="0.15">
      <c r="A151" s="2"/>
      <c r="B151" s="5"/>
      <c r="C151" s="4"/>
      <c r="D151" s="4"/>
      <c r="E151" s="4"/>
      <c r="F151" s="4"/>
      <c r="G151" s="4"/>
      <c r="H151" s="4"/>
      <c r="I151" s="4"/>
      <c r="J151" s="4"/>
      <c r="K151" s="4"/>
      <c r="L151" s="3"/>
      <c r="M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</row>
  </sheetData>
  <autoFilter ref="C120:K150"/>
  <mergeCells count="8">
    <mergeCell ref="E111:H111"/>
    <mergeCell ref="E113:H113"/>
    <mergeCell ref="L2:V2"/>
    <mergeCell ref="E7:H7"/>
    <mergeCell ref="E9:H9"/>
    <mergeCell ref="E27:H27"/>
    <mergeCell ref="E85:H85"/>
    <mergeCell ref="E87:H87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02 - Vykurovanie 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Použív. MS Office</dc:creator>
  <cp:lastModifiedBy>Použív. MS Office</cp:lastModifiedBy>
  <dcterms:created xsi:type="dcterms:W3CDTF">2019-11-26T08:21:52Z</dcterms:created>
  <dcterms:modified xsi:type="dcterms:W3CDTF">2019-11-26T08:22:02Z</dcterms:modified>
</cp:coreProperties>
</file>